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E:\nino\2018-19-20-21-22-23\evropa-2018-19-20-21-2022-23\nino-სექტემბერი-2023\არჩევნები გურჯაანი\"/>
    </mc:Choice>
  </mc:AlternateContent>
  <bookViews>
    <workbookView xWindow="-105" yWindow="-105" windowWidth="23250" windowHeight="12720" tabRatio="944" firstSheet="15" activeTab="24"/>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5" hidden="1">'ფორმა 4.2'!$A$8:$I$8</definedName>
    <definedName name="_xlnm._FilterDatabase" localSheetId="8" hidden="1">'ფორმა 4.5'!$A$9:$L$24</definedName>
    <definedName name="_xlnm._FilterDatabase" localSheetId="14" hidden="1">'ფორმა 5.5'!$A$9:$L$26</definedName>
    <definedName name="_xlnm._FilterDatabase" localSheetId="0" hidden="1">'ფორმა N1'!$A$8:$P$28</definedName>
    <definedName name="_xlnm._FilterDatabase" localSheetId="1" hidden="1">'ფორმა N2'!$A$8:$H$8</definedName>
    <definedName name="_xlnm._FilterDatabase" localSheetId="2" hidden="1">'ფორმა N3'!$A$8:$D$14</definedName>
    <definedName name="_xlnm._FilterDatabase" localSheetId="3" hidden="1">'ფორმა N4'!$A$10:$D$65</definedName>
    <definedName name="_xlnm._FilterDatabase" localSheetId="4" hidden="1">'ფორმა N4.1'!$B$9:$D$19</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4.2'!$A$1:$I$55</definedName>
    <definedName name="_xlnm.Print_Area" localSheetId="7">'ფორმა 4.4'!$A$1:$H$46</definedName>
    <definedName name="_xlnm.Print_Area" localSheetId="8">'ფორმა 4.5'!$A$1:$L$38</definedName>
    <definedName name="_xlnm.Print_Area" localSheetId="11">'ფორმა 5.2'!$A$1:$I$39</definedName>
    <definedName name="_xlnm.Print_Area" localSheetId="13">'ფორმა 5.4'!$A$1:$H$45</definedName>
    <definedName name="_xlnm.Print_Area" localSheetId="14">'ფორმა 5.5'!$A$1:$L$39</definedName>
    <definedName name="_xlnm.Print_Area" localSheetId="21">'ფორმა 8.3'!$A$1:$I$35</definedName>
    <definedName name="_xlnm.Print_Area" localSheetId="17">'ფორმა N 7.1'!$A$1:$H$51</definedName>
    <definedName name="_xlnm.Print_Area" localSheetId="22">'ფორმა N 9'!$A$1:$I$35</definedName>
    <definedName name="_xlnm.Print_Area" localSheetId="0">'ფორმა N1'!$A$1:$M$40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N4.1'!$A$1:$D$44</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N7'!$A$1:$J$20</definedName>
    <definedName name="_xlnm.Print_Area" localSheetId="18">'ფორმა N8'!$A$1:$J$52</definedName>
    <definedName name="_xlnm.Print_Area" localSheetId="19">'ფორმა N8.1'!$A$1:$H$30</definedName>
    <definedName name="_xlnm.Print_Area" localSheetId="20">'ფორმა N8.2'!$A$1:$I$33</definedName>
    <definedName name="_xlnm.Print_Area" localSheetId="23">'ფორმა N9.1'!$A$1:$M$41</definedName>
    <definedName name="_xlnm.Print_Area" localSheetId="24">'შემაჯამებელი ფორმა'!$A$1:$C$35</definedName>
  </definedNames>
  <calcPr calcId="152511" calcOnSave="0" concurrentCalc="0"/>
</workbook>
</file>

<file path=xl/calcChain.xml><?xml version="1.0" encoding="utf-8"?>
<calcChain xmlns="http://schemas.openxmlformats.org/spreadsheetml/2006/main">
  <c r="H40" i="29" l="1"/>
  <c r="H39" i="29"/>
  <c r="H38" i="29"/>
  <c r="H37" i="29"/>
  <c r="H36" i="29"/>
  <c r="H35" i="29"/>
  <c r="H34" i="29"/>
  <c r="G40" i="29"/>
  <c r="G39" i="29"/>
  <c r="G38" i="29"/>
  <c r="G37" i="29"/>
  <c r="G36" i="29"/>
  <c r="G35" i="29"/>
  <c r="G34" i="29"/>
  <c r="I11" i="29"/>
  <c r="H11" i="29"/>
  <c r="G11" i="29"/>
  <c r="H21" i="29"/>
  <c r="H18" i="29"/>
  <c r="H12" i="29"/>
  <c r="H10" i="29"/>
  <c r="H9" i="29"/>
  <c r="G21" i="29"/>
  <c r="G18" i="29"/>
  <c r="G12" i="29"/>
  <c r="G10" i="29"/>
  <c r="G9" i="29"/>
  <c r="D36" i="12"/>
  <c r="D37" i="12"/>
  <c r="D34" i="12"/>
  <c r="J10" i="10"/>
  <c r="J14" i="10"/>
  <c r="J19" i="10"/>
  <c r="J23" i="10"/>
  <c r="J17" i="10"/>
  <c r="J9" i="10"/>
  <c r="B23" i="10"/>
  <c r="B19" i="10"/>
  <c r="B17" i="10"/>
  <c r="B14" i="10"/>
  <c r="B10" i="10"/>
  <c r="B9" i="10"/>
  <c r="C37" i="12"/>
  <c r="C36" i="12"/>
  <c r="D61" i="40"/>
  <c r="D26" i="40"/>
  <c r="D20" i="40"/>
  <c r="D50" i="40"/>
  <c r="D35" i="40"/>
  <c r="D17" i="40"/>
  <c r="D39" i="40"/>
  <c r="D16" i="40"/>
  <c r="D12" i="40"/>
  <c r="D56" i="40"/>
  <c r="D67" i="40"/>
  <c r="D11" i="40"/>
  <c r="C50" i="40"/>
  <c r="D37" i="47"/>
  <c r="D14" i="47"/>
  <c r="D9" i="47"/>
  <c r="C10" i="57"/>
  <c r="C12" i="40"/>
  <c r="D12" i="7"/>
  <c r="D16" i="7"/>
  <c r="D10" i="7"/>
  <c r="D9" i="7"/>
  <c r="C17" i="57"/>
  <c r="C17" i="40"/>
  <c r="C16" i="3"/>
  <c r="D16" i="3"/>
  <c r="C39" i="40"/>
  <c r="C26" i="40"/>
  <c r="C20" i="40"/>
  <c r="C35" i="40"/>
  <c r="C61" i="40"/>
  <c r="D29" i="26"/>
  <c r="D12" i="3"/>
  <c r="D10" i="3"/>
  <c r="D9" i="3"/>
  <c r="D19" i="3"/>
  <c r="D27" i="3"/>
  <c r="D31" i="3"/>
  <c r="D26" i="3"/>
  <c r="C12" i="3"/>
  <c r="C19" i="3"/>
  <c r="C27" i="3"/>
  <c r="C31" i="3"/>
  <c r="C26" i="3"/>
  <c r="C13" i="57"/>
  <c r="K26" i="55"/>
  <c r="D11" i="12"/>
  <c r="D45" i="12"/>
  <c r="D19" i="7"/>
  <c r="D27" i="7"/>
  <c r="D26" i="7"/>
  <c r="C16" i="7"/>
  <c r="C12" i="7"/>
  <c r="C19" i="7"/>
  <c r="C27" i="7"/>
  <c r="C26" i="7"/>
  <c r="C56" i="40"/>
  <c r="C37" i="47"/>
  <c r="C14" i="47"/>
  <c r="C9" i="47"/>
  <c r="C34" i="12"/>
  <c r="C11" i="12"/>
  <c r="C45" i="12"/>
  <c r="D10" i="47"/>
  <c r="D15" i="47"/>
  <c r="D24" i="47"/>
  <c r="D18" i="47"/>
  <c r="D33" i="47"/>
  <c r="D48" i="47"/>
  <c r="D54" i="47"/>
  <c r="D59" i="47"/>
  <c r="D65" i="47"/>
  <c r="D73" i="47"/>
  <c r="I45" i="29"/>
  <c r="J24" i="10"/>
  <c r="I24" i="10"/>
  <c r="H24" i="10"/>
  <c r="G24" i="10"/>
  <c r="F24" i="10"/>
  <c r="E24" i="10"/>
  <c r="D24" i="10"/>
  <c r="C24" i="10"/>
  <c r="B24" i="10"/>
  <c r="I19" i="10"/>
  <c r="G19" i="10"/>
  <c r="F19" i="10"/>
  <c r="F17" i="10"/>
  <c r="E19" i="10"/>
  <c r="E17" i="10"/>
  <c r="D19" i="10"/>
  <c r="D17" i="10"/>
  <c r="D10" i="10"/>
  <c r="D14" i="10"/>
  <c r="D9" i="10"/>
  <c r="C19" i="10"/>
  <c r="C17" i="10"/>
  <c r="C10" i="10"/>
  <c r="C14" i="10"/>
  <c r="C9" i="10"/>
  <c r="I17" i="10"/>
  <c r="H10" i="10"/>
  <c r="H14" i="10"/>
  <c r="G17" i="10"/>
  <c r="G10" i="10"/>
  <c r="G14" i="10"/>
  <c r="G9" i="10"/>
  <c r="I14" i="10"/>
  <c r="I10" i="10"/>
  <c r="I9" i="10"/>
  <c r="F14" i="10"/>
  <c r="E14" i="10"/>
  <c r="F10" i="10"/>
  <c r="F9" i="10"/>
  <c r="E10" i="10"/>
  <c r="E9" i="10"/>
  <c r="C29" i="27"/>
  <c r="D29" i="27"/>
  <c r="C73" i="47"/>
  <c r="C59" i="47"/>
  <c r="C54" i="47"/>
  <c r="C48" i="47"/>
  <c r="C33" i="47"/>
  <c r="C24" i="47"/>
  <c r="C18" i="47"/>
  <c r="C15" i="47"/>
  <c r="C10" i="47"/>
  <c r="D31" i="7"/>
  <c r="C31" i="7"/>
  <c r="C25" i="57"/>
  <c r="C24" i="57"/>
  <c r="C23" i="57"/>
  <c r="C21" i="57"/>
  <c r="C19" i="57"/>
  <c r="C18" i="57"/>
  <c r="C14" i="57"/>
  <c r="C12" i="57"/>
  <c r="C22" i="57"/>
  <c r="C20" i="57"/>
  <c r="A6" i="57"/>
  <c r="C2" i="57"/>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c r="M32" i="59"/>
  <c r="M31" i="59"/>
  <c r="M30" i="59"/>
  <c r="M29" i="59"/>
  <c r="M28" i="59"/>
  <c r="M27" i="59"/>
  <c r="M26" i="59"/>
  <c r="M25" i="59"/>
  <c r="M24" i="59"/>
  <c r="M23" i="59"/>
  <c r="M22" i="59"/>
  <c r="M21" i="59"/>
  <c r="M20" i="59"/>
  <c r="M19" i="59"/>
  <c r="M18" i="59"/>
  <c r="M17" i="59"/>
  <c r="M16" i="59"/>
  <c r="M15" i="59"/>
  <c r="M14" i="59"/>
  <c r="M13" i="59"/>
  <c r="M12" i="59"/>
  <c r="M11" i="59"/>
  <c r="I25" i="35"/>
  <c r="I34" i="44"/>
  <c r="H34" i="44"/>
  <c r="K26" i="46"/>
  <c r="H34" i="45"/>
  <c r="G34" i="45"/>
  <c r="I27" i="43"/>
  <c r="H27" i="43"/>
  <c r="G27" i="43"/>
  <c r="A6" i="40"/>
  <c r="H39" i="10"/>
  <c r="H36" i="10"/>
  <c r="H32" i="10"/>
  <c r="A4" i="39"/>
  <c r="A4" i="35"/>
  <c r="H34" i="34"/>
  <c r="G34" i="34"/>
  <c r="A4" i="34"/>
  <c r="I21" i="30"/>
  <c r="H21" i="30"/>
  <c r="A4" i="30"/>
  <c r="A4" i="29"/>
  <c r="A5" i="27"/>
  <c r="A5" i="26"/>
  <c r="G39" i="18"/>
  <c r="G40"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A4" i="17"/>
  <c r="A4" i="16"/>
  <c r="A4" i="10"/>
  <c r="A4" i="9"/>
  <c r="A4" i="12"/>
  <c r="A4" i="7"/>
  <c r="I39" i="10"/>
  <c r="I36" i="10"/>
  <c r="I32" i="10"/>
  <c r="G39" i="10"/>
  <c r="G36" i="10"/>
  <c r="G32" i="10"/>
  <c r="E39" i="10"/>
  <c r="E36" i="10"/>
  <c r="E32" i="10"/>
  <c r="C39" i="10"/>
  <c r="C36" i="10"/>
  <c r="C32" i="10"/>
  <c r="J39" i="10"/>
  <c r="J36" i="10"/>
  <c r="F39" i="10"/>
  <c r="F36" i="10"/>
  <c r="D39" i="10"/>
  <c r="D36" i="10"/>
  <c r="B39" i="10"/>
  <c r="B36" i="10"/>
  <c r="J32" i="10"/>
  <c r="F32" i="10"/>
  <c r="D32" i="10"/>
  <c r="B32" i="10"/>
  <c r="C29" i="26"/>
  <c r="H19" i="10"/>
  <c r="H17" i="10"/>
  <c r="C10" i="7"/>
  <c r="C9" i="7"/>
  <c r="C10" i="12"/>
  <c r="C66" i="12"/>
  <c r="C64" i="12"/>
  <c r="C44" i="12"/>
  <c r="D10" i="12"/>
  <c r="D66" i="12"/>
  <c r="D64" i="12"/>
  <c r="D44" i="12"/>
  <c r="H9" i="10"/>
  <c r="G45" i="29"/>
  <c r="H45" i="29"/>
  <c r="C11" i="57"/>
  <c r="C16" i="40"/>
  <c r="C11" i="40"/>
  <c r="C10" i="3"/>
  <c r="C9" i="3"/>
</calcChain>
</file>

<file path=xl/sharedStrings.xml><?xml version="1.0" encoding="utf-8"?>
<sst xmlns="http://schemas.openxmlformats.org/spreadsheetml/2006/main" count="1193" uniqueCount="653">
  <si>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</si>
  <si>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</si>
  <si>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</si>
  <si>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</si>
  <si>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</si>
  <si>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</si>
  <si>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</si>
  <si>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</si>
  <si>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</si>
  <si>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</si>
  <si>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</si>
  <si>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</si>
  <si>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</si>
  <si>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</si>
  <si>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</si>
  <si>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</si>
  <si>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</si>
  <si>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</si>
  <si>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</si>
  <si>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</si>
  <si>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</si>
  <si>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</si>
  <si>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</si>
  <si>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</si>
  <si>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</si>
  <si>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</si>
  <si>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</si>
  <si>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</si>
  <si>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</si>
  <si>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</si>
  <si>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</si>
  <si>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</si>
  <si>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</si>
  <si>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</si>
  <si>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</si>
  <si>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</si>
  <si>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</si>
  <si>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</si>
  <si>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</si>
  <si>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</si>
  <si>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</si>
  <si>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</si>
  <si>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</si>
  <si>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</si>
  <si>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</si>
  <si>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</si>
  <si>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</si>
  <si>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</si>
  <si>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</si>
  <si>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</si>
  <si>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</si>
  <si>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</si>
  <si>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</si>
  <si>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</si>
  <si>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</si>
  <si>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</si>
  <si>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</si>
  <si>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</si>
  <si>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</si>
  <si>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</si>
  <si>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</si>
  <si>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</si>
  <si>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</si>
  <si>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</si>
  <si>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</si>
  <si>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</si>
  <si>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</si>
  <si>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</si>
  <si>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</si>
  <si>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</si>
  <si>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</si>
  <si>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</si>
  <si>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</si>
  <si>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</si>
  <si>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</si>
  <si>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</si>
  <si>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</si>
  <si>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</si>
  <si>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</si>
  <si>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</si>
  <si>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</si>
  <si>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</si>
  <si>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</si>
  <si>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</si>
  <si>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</si>
  <si>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</si>
  <si>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</si>
  <si>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</si>
  <si>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</si>
  <si>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</si>
  <si>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</si>
  <si>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</si>
  <si>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</si>
  <si>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</si>
  <si>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</si>
  <si>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</si>
  <si>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</si>
  <si>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</si>
  <si>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</si>
  <si>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</si>
  <si>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</si>
  <si>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</si>
  <si>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</si>
  <si>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</si>
  <si>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</si>
  <si>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</si>
  <si>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</si>
  <si>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</si>
  <si>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</si>
  <si>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</si>
  <si>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</si>
  <si>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</si>
  <si>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</si>
  <si>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</si>
  <si>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</si>
  <si>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</si>
  <si>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</si>
  <si>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</si>
  <si>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</si>
  <si>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</si>
  <si>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</si>
  <si>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</si>
  <si>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</si>
  <si>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</si>
  <si>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</si>
  <si>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</si>
  <si>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</si>
  <si>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</si>
  <si>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</si>
  <si>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</si>
  <si>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</si>
  <si>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</si>
  <si>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</si>
  <si>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</si>
  <si>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</si>
  <si>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</si>
  <si>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</si>
  <si>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</si>
  <si>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</si>
  <si>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</si>
  <si>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</si>
  <si>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</si>
  <si>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</si>
  <si>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</si>
  <si>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</si>
  <si>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</si>
  <si>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</si>
  <si>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</si>
  <si>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</si>
  <si>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</si>
  <si>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</si>
  <si>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</si>
  <si>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</si>
  <si>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</si>
  <si>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</si>
  <si>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</si>
  <si>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</si>
  <si>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</si>
  <si>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</si>
  <si>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</si>
  <si>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</si>
  <si>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</si>
  <si>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</si>
  <si>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</si>
  <si>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</si>
  <si>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</si>
  <si>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</si>
  <si>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</si>
  <si>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</si>
  <si>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</si>
  <si>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</si>
  <si>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</si>
  <si>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</si>
  <si>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</si>
  <si>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</si>
  <si>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</si>
  <si>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</si>
  <si>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</si>
  <si>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</si>
  <si>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</si>
  <si>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</si>
  <si>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</si>
  <si>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</si>
  <si>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</si>
  <si>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</si>
  <si>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</si>
  <si>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</si>
  <si>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</si>
  <si>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</si>
  <si>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</si>
  <si>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</si>
  <si>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</si>
  <si>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</si>
  <si>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</si>
  <si>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</si>
  <si>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</si>
  <si>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</si>
  <si>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</si>
  <si>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</si>
  <si>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</si>
  <si>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</si>
  <si>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</si>
  <si>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</si>
  <si>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</si>
  <si>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</si>
  <si>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</si>
  <si>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</si>
  <si>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</si>
  <si>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</si>
  <si>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</si>
  <si>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</si>
  <si>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</si>
  <si>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</si>
  <si>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</si>
  <si>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</si>
  <si>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</si>
  <si>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</si>
  <si>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</si>
  <si>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</si>
  <si>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</si>
  <si>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</si>
  <si>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</si>
  <si>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</si>
  <si>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</si>
  <si>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</si>
  <si>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</si>
  <si>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</si>
  <si>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</si>
  <si>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</si>
  <si>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</si>
  <si>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</si>
  <si>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</si>
  <si>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</si>
  <si>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</si>
  <si>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</si>
  <si>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</si>
  <si>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</si>
  <si>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</si>
  <si>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</si>
  <si>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</si>
  <si>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</si>
  <si>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</si>
  <si>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</si>
  <si>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</si>
  <si>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</si>
  <si>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</si>
  <si>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</si>
  <si>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</si>
  <si>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</si>
  <si>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</si>
  <si>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</si>
  <si>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</si>
  <si>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</si>
  <si>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</si>
  <si>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</si>
  <si>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</si>
  <si>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</si>
  <si>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</si>
  <si>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</si>
  <si>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</si>
  <si>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</si>
  <si>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</si>
  <si>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</si>
  <si>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</si>
  <si>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</si>
  <si>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</si>
  <si>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</si>
  <si>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</si>
  <si>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</si>
  <si>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</si>
  <si>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</si>
  <si>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</si>
  <si>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</si>
  <si>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</si>
  <si>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</si>
  <si>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</si>
  <si>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</si>
  <si>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</si>
  <si>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</si>
  <si>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</si>
  <si>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</si>
  <si>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</si>
  <si>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</si>
  <si>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</si>
  <si>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</si>
  <si>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</si>
  <si>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</si>
  <si>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</si>
  <si>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</si>
  <si>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</si>
  <si>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</si>
  <si>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</si>
  <si>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</si>
  <si>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</si>
  <si>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</si>
  <si>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</si>
  <si>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</si>
  <si>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</si>
  <si>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</si>
  <si>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</si>
  <si>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</si>
  <si>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</si>
  <si>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</si>
  <si>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</si>
  <si>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</si>
  <si>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</si>
  <si>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</si>
  <si>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</si>
  <si>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</si>
  <si>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</si>
  <si>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</si>
  <si>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</si>
  <si>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</si>
  <si>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</si>
  <si>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</si>
  <si>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</si>
  <si>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</si>
  <si>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</si>
  <si>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</si>
  <si>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</si>
  <si>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</si>
  <si>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</si>
  <si>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</si>
  <si>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</si>
  <si>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</si>
  <si>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</si>
  <si>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</si>
  <si>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</si>
  <si>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</si>
  <si>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</si>
  <si>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</si>
  <si>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</si>
  <si>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</si>
  <si>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</si>
  <si>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</si>
  <si>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</si>
  <si>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</si>
  <si>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</si>
  <si>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</si>
  <si>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</si>
  <si>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</si>
  <si>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</si>
  <si>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</si>
  <si>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</si>
  <si>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</si>
  <si>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</si>
  <si>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</si>
  <si>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</si>
  <si>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</si>
  <si>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</si>
  <si>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</si>
  <si>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</si>
  <si>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</si>
  <si>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</si>
  <si>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</si>
  <si>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</si>
  <si>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</si>
  <si>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</si>
  <si>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</si>
  <si>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</si>
  <si>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</si>
  <si>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</si>
  <si>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</si>
  <si>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</si>
  <si>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</si>
  <si>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</si>
  <si>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</si>
  <si>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</si>
  <si>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</si>
  <si>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</si>
  <si>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</si>
  <si>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</si>
  <si>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</si>
  <si>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</si>
  <si>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</si>
  <si>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</si>
  <si>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</si>
  <si>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</si>
  <si>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</si>
  <si>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</si>
  <si>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</si>
  <si>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</si>
  <si>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</si>
  <si>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</si>
  <si>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</si>
  <si>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</si>
  <si>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</si>
  <si>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</si>
  <si>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</si>
  <si>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</si>
  <si>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</si>
  <si>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</si>
  <si>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</si>
  <si>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</si>
  <si>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</si>
  <si>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</si>
  <si>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</si>
  <si>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</si>
  <si>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</si>
  <si>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</si>
  <si>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</si>
  <si>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</si>
  <si>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</si>
  <si>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</si>
  <si>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</si>
  <si>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</si>
  <si>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</si>
  <si>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</si>
  <si>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</si>
  <si>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</si>
  <si>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</si>
  <si>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</si>
  <si>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</si>
  <si>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</si>
  <si>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</si>
  <si>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</si>
  <si>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</si>
  <si>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</si>
  <si>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</si>
  <si>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</si>
  <si>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</si>
  <si>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</si>
  <si>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</si>
  <si>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</si>
  <si>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</si>
  <si>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</si>
  <si>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</si>
  <si>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</si>
  <si>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</si>
  <si>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</si>
  <si>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</si>
  <si>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</si>
  <si>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</si>
  <si>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</si>
  <si>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</si>
  <si>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</si>
  <si>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</si>
  <si>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</si>
  <si>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</si>
  <si>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</si>
  <si>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</si>
  <si>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</si>
  <si>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</si>
  <si>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</si>
  <si>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</si>
  <si>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</si>
  <si>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</si>
  <si>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</si>
  <si>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</si>
  <si>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</si>
  <si>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</si>
  <si>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</si>
  <si>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</si>
  <si>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</si>
  <si>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</si>
  <si>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</si>
  <si>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</si>
  <si>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</si>
  <si>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</si>
  <si>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</si>
  <si>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</si>
  <si>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</si>
  <si>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</si>
  <si>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</si>
  <si>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</si>
  <si>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</si>
  <si>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</si>
  <si>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</si>
  <si>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</si>
  <si>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</si>
  <si>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</si>
  <si>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</si>
  <si>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</si>
  <si>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</si>
  <si>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</si>
  <si>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</si>
  <si>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</si>
  <si>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</si>
  <si>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</si>
  <si>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</si>
  <si>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</si>
  <si>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</si>
  <si>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</si>
  <si>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</si>
  <si>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</si>
  <si>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</si>
  <si>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</si>
  <si>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</si>
  <si>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</si>
  <si>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</si>
  <si>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</si>
  <si>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</si>
  <si>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</si>
  <si>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</si>
  <si>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</si>
  <si>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</si>
  <si>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</si>
  <si>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</si>
  <si>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</si>
  <si>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</si>
  <si>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</si>
  <si>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</si>
  <si>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</si>
  <si>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</si>
  <si>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</si>
  <si>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</si>
  <si>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</si>
  <si>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</si>
  <si>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</si>
  <si>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</si>
  <si>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</si>
  <si>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</si>
  <si>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</si>
  <si>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ლიბერთი</t>
  </si>
  <si>
    <t xml:space="preserve"> არამატერიალური ფასეულობა *****</t>
  </si>
  <si>
    <t>1.6.4.3</t>
  </si>
  <si>
    <t>1.6.4.4</t>
  </si>
  <si>
    <t>1.6.4.5</t>
  </si>
  <si>
    <t>1.2.15.3</t>
  </si>
  <si>
    <t>1.2.15.4</t>
  </si>
  <si>
    <t>1.2.15.5</t>
  </si>
  <si>
    <t>1.2.15.6</t>
  </si>
  <si>
    <t>1.2.15.7</t>
  </si>
  <si>
    <t>1.2.15.8</t>
  </si>
  <si>
    <t>1.2.15.9</t>
  </si>
  <si>
    <t>1.2.15.10</t>
  </si>
  <si>
    <t>მპგ "ევროპული საქართველო-მოძრაობა თავისუფლებისთვის"</t>
  </si>
  <si>
    <t>GE27LB0123110265015000</t>
  </si>
  <si>
    <t>საცხოვრებალი შენობები</t>
  </si>
  <si>
    <t>თბილისი, ბარნოვის # 40</t>
  </si>
  <si>
    <t>01.15.02.034.007</t>
  </si>
  <si>
    <t>ვანო სტურუა 01026001882</t>
  </si>
  <si>
    <t>თბილისი, ქინძმარაულის ქ.# 5 შენობა 1</t>
  </si>
  <si>
    <t>01.19.33.001.229</t>
  </si>
  <si>
    <t>24.10.2018-24.10.2019 და ავტ ყოველი მომდევნო წელი</t>
  </si>
  <si>
    <t>ს/ს "განთიადი" 208147423</t>
  </si>
  <si>
    <t>თბილისი,ბარნოვის 42</t>
  </si>
  <si>
    <t>01.15.02.034.010.01</t>
  </si>
  <si>
    <t>მაკა არახამია 01018000848</t>
  </si>
  <si>
    <t>საკუთრება</t>
  </si>
  <si>
    <t>სუზუკი</t>
  </si>
  <si>
    <t>გრანდ ვიტარა</t>
  </si>
  <si>
    <t>PQ295QP</t>
  </si>
  <si>
    <t>საპენსიო</t>
  </si>
  <si>
    <t>ევრო</t>
  </si>
  <si>
    <t>დოლარი</t>
  </si>
  <si>
    <t xml:space="preserve">ცენტრალური ადმინისტრაციის უფროსი </t>
  </si>
  <si>
    <t>შრომის უსაფრთხოების სპეციალისტი</t>
  </si>
  <si>
    <t>მედიასთან და საზოგადოებასთან ურთიერთობის  სამსახური, გრაფიკული დიზაინერი</t>
  </si>
  <si>
    <t>მედიასთან და საზოგადოებასთან ურთიერთობის სამსახური, სოციალური მედიის - სპეციალისტი</t>
  </si>
  <si>
    <t>01012002753</t>
  </si>
  <si>
    <t>01024068927</t>
  </si>
  <si>
    <t>01011084445</t>
  </si>
  <si>
    <t>01008005180</t>
  </si>
  <si>
    <t>ბესიკ</t>
  </si>
  <si>
    <t>დონაძე</t>
  </si>
  <si>
    <t>თორნიკე</t>
  </si>
  <si>
    <t>სოზიაშვილი</t>
  </si>
  <si>
    <t>კობახიძე</t>
  </si>
  <si>
    <t>სუპატაშვილი</t>
  </si>
  <si>
    <t>01.01.2022 დან უვადოდ</t>
  </si>
  <si>
    <t>ტოიოტა</t>
  </si>
  <si>
    <t>პრიუსი</t>
  </si>
  <si>
    <t>PQ368QP</t>
  </si>
  <si>
    <t>მოქალაქეთა ჩართულობისა და ახალგაზრდობის სამსახური - სპეციალისტი</t>
  </si>
  <si>
    <t>მომსახურება MIDJOURNEY</t>
  </si>
  <si>
    <t>მომსახურება ZOOM</t>
  </si>
  <si>
    <t>მომსახურება DIGITALOCEAN</t>
  </si>
  <si>
    <t>GE53LB0123110265015017</t>
  </si>
  <si>
    <t>GE80LB0123110265015016</t>
  </si>
  <si>
    <t>58001030651</t>
  </si>
  <si>
    <t>შრომითი ხელშეკრულებით გათვალისწინებული საქმიანობა (ფინანსური სახსრების მოძიება)</t>
  </si>
  <si>
    <t>ცუხიშვილი</t>
  </si>
  <si>
    <t>10.12.2022-31.12.2023 და ავტ.31.12.2024</t>
  </si>
  <si>
    <t>23.08.2023-12.09.2023</t>
  </si>
  <si>
    <t>მომსახურება NATIONBUILDER</t>
  </si>
  <si>
    <t>დომენი</t>
  </si>
  <si>
    <t>თამარ</t>
  </si>
  <si>
    <t>შორენა</t>
  </si>
  <si>
    <t>გარდაფხაძე</t>
  </si>
  <si>
    <t>იაკობ</t>
  </si>
  <si>
    <t>ზაქარეიშვილი</t>
  </si>
  <si>
    <t>ნინო</t>
  </si>
  <si>
    <t>გოგოლიძე</t>
  </si>
  <si>
    <t>ავთანდილ</t>
  </si>
  <si>
    <t>იაკობიძე</t>
  </si>
  <si>
    <t>დიასამიძე</t>
  </si>
  <si>
    <t>მაკა</t>
  </si>
  <si>
    <t>ჯაბუა</t>
  </si>
  <si>
    <t>მანანა</t>
  </si>
  <si>
    <t>ვიტალი</t>
  </si>
  <si>
    <t>მაისურაძე</t>
  </si>
  <si>
    <t>გიორგი</t>
  </si>
  <si>
    <t>ქეცბაია</t>
  </si>
  <si>
    <t>ზაური</t>
  </si>
  <si>
    <t>სესიტაშვილი</t>
  </si>
  <si>
    <t>ხორბალაძე</t>
  </si>
  <si>
    <t>რუსუდან</t>
  </si>
  <si>
    <t>ყაჯრიშვილი</t>
  </si>
  <si>
    <t>თეონა</t>
  </si>
  <si>
    <t>კუტალაძე</t>
  </si>
  <si>
    <t>თეიმურაზ</t>
  </si>
  <si>
    <t>მიქელაძე</t>
  </si>
  <si>
    <t>შოთა</t>
  </si>
  <si>
    <t>მათითაიშვილი</t>
  </si>
  <si>
    <t>ლელა</t>
  </si>
  <si>
    <t>ქებურია</t>
  </si>
  <si>
    <t>ცოტნე</t>
  </si>
  <si>
    <t>პატარაია</t>
  </si>
  <si>
    <t>დიმიტრი</t>
  </si>
  <si>
    <t>კუტუბიძე</t>
  </si>
  <si>
    <t>გურამი</t>
  </si>
  <si>
    <t>ბუცხრიკიძე</t>
  </si>
  <si>
    <t>ახალაია</t>
  </si>
  <si>
    <t>ნანა</t>
  </si>
  <si>
    <t>მინასიანი</t>
  </si>
  <si>
    <t>01008019719</t>
  </si>
  <si>
    <t>01027003856</t>
  </si>
  <si>
    <t>01012015574</t>
  </si>
  <si>
    <t>01027022859</t>
  </si>
  <si>
    <t>61001068915</t>
  </si>
  <si>
    <t>19001099282</t>
  </si>
  <si>
    <t>62002001179</t>
  </si>
  <si>
    <t>40001001847</t>
  </si>
  <si>
    <t>01015001535</t>
  </si>
  <si>
    <t>60001113832</t>
  </si>
  <si>
    <t>01034005821</t>
  </si>
  <si>
    <t>01004008884</t>
  </si>
  <si>
    <t>19001015382</t>
  </si>
  <si>
    <t>62001040997</t>
  </si>
  <si>
    <t>46001021956</t>
  </si>
  <si>
    <t>60201161146</t>
  </si>
  <si>
    <t>48001024813</t>
  </si>
  <si>
    <t>01011073858</t>
  </si>
  <si>
    <t>ადამიანური რესურსების მმართვისა და საქმისწარმოების სამსახურის უფროსი</t>
  </si>
  <si>
    <t>რეგიონალური სამსახურის უფროსი</t>
  </si>
  <si>
    <t>საფინანსო სამსახურში ბუღალტრი</t>
  </si>
  <si>
    <t>იურიდიული სამსახურის უფროსი</t>
  </si>
  <si>
    <t>მედიასთან და საზოგადოებასთან ურთიერთობის  სამსახურში სპეციალისტი</t>
  </si>
  <si>
    <t>ოპერატორი</t>
  </si>
  <si>
    <t>ინფორმაციული ტექნოლოგიების სამსახურის უფროსი</t>
  </si>
  <si>
    <t>მატერიალურ-ტექნიკური უზრუნველყოფისა და შესყიდვების  სამსახურის უფროსი</t>
  </si>
  <si>
    <t>მატერიალურ-ტექნიკ. უზრ. და შესყიდვ. სამსახ, დამლაგებელი</t>
  </si>
  <si>
    <t>სასწავლო ცენტრის ტრენერი</t>
  </si>
  <si>
    <t>საერთაშორისო სამსახურის სპეციალისტი</t>
  </si>
  <si>
    <t>მატერიალურ-ტექნიკ. უზრ. და შესყიდვ. სამსახ, მძღოლი</t>
  </si>
  <si>
    <t>რეგიონალური სამსახური</t>
  </si>
  <si>
    <t>სასწავლო ცენტრის უფროსი</t>
  </si>
  <si>
    <t>ინფორმაციული ტექნოლოგიების სამსახური- სპეციალისტი</t>
  </si>
  <si>
    <t>სასწავლო ცენტრი -ტრენერი</t>
  </si>
  <si>
    <t>01/01/2021</t>
  </si>
  <si>
    <t>სს სილქნეტი</t>
  </si>
  <si>
    <t>მომსახურება</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</si>
</sst>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0.00"/>
    <numFmt numFmtId="165" formatCode="dd/mm/yy;@"/>
    <numFmt numFmtId="166" formatCode="\ს\ა\ტ\ე\ლ\ე\ვ\ი\ზ\ი\ო\ \რ\ე\კ\ლ\ა\მ\ა"/>
    <numFmt numFmtId="167" formatCode="0.0"/>
    <numFmt numFmtId="168" formatCode="dd/mm/yyyy"/>
  </numFmts>
  <fonts count="44"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sz val="11"/>
      <name val="Sylfaen"/>
      <family val="1"/>
    </font>
    <font>
      <sz val="10"/>
      <name val="Calibri"/>
      <family val="2"/>
      <scheme val="minor"/>
    </font>
    <font>
      <sz val="12"/>
      <name val="Sylfaen"/>
      <family val="1"/>
    </font>
    <font>
      <sz val="10"/>
      <color rgb="FF000000"/>
      <name val="Sylfaen"/>
      <family val="1"/>
    </font>
    <font>
      <sz val="10"/>
      <color rgb="FF444444"/>
      <name val="Sylfaen"/>
      <family val="1"/>
    </font>
    <font>
      <sz val="9"/>
      <name val="Arial"/>
      <family val="2"/>
    </font>
    <font>
      <sz val="10"/>
      <color theme="1"/>
      <name val="Arial"/>
      <family val="2"/>
    </font>
    <font>
      <sz val="10"/>
      <name val="Sylfaen"/>
      <family val="1"/>
      <charset val="204"/>
    </font>
    <font>
      <sz val="10"/>
      <color theme="1"/>
      <name val="Sylfaen"/>
      <family val="1"/>
      <charset val="204"/>
    </font>
    <font>
      <sz val="9"/>
      <color rgb="FF444444"/>
      <name val="Arial"/>
      <family val="2"/>
    </font>
    <font>
      <sz val="10"/>
      <color rgb="FF242424"/>
      <name val="Sylfaen"/>
      <family val="1"/>
    </font>
    <font>
      <sz val="10"/>
      <color rgb="FF222222"/>
      <name val="Sylfaen"/>
      <family val="1"/>
    </font>
    <font>
      <sz val="10"/>
      <color indexed="8"/>
      <name val="Sylfaen"/>
      <family val="1"/>
    </font>
    <font>
      <sz val="10"/>
      <color rgb="FF242424"/>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s>
  <cellStyleXfs count="17">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8" fillId="0" borderId="0"/>
    <xf numFmtId="0" fontId="2" fillId="0" borderId="0"/>
    <xf numFmtId="0" fontId="2" fillId="0" borderId="0"/>
    <xf numFmtId="0" fontId="2" fillId="0" borderId="0"/>
    <xf numFmtId="0" fontId="1" fillId="0" borderId="0"/>
  </cellStyleXfs>
  <cellXfs count="785">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1"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1" fillId="0" borderId="0" xfId="1" applyFont="1" applyAlignment="1" applyProtection="1">
      <alignment horizontal="center" vertical="center"/>
      <protection locked="0"/>
    </xf>
    <xf numFmtId="0" fontId="17" fillId="0" borderId="1" xfId="0" applyFont="1" applyBorder="1" applyProtection="1">
      <protection locked="0"/>
    </xf>
    <xf numFmtId="0" fontId="22"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1" fillId="2" borderId="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7" fillId="0" borderId="0" xfId="3" applyFont="1" applyProtection="1">
      <protection locked="0"/>
    </xf>
    <xf numFmtId="0" fontId="0" fillId="0" borderId="0" xfId="0" applyProtection="1">
      <protection locked="0"/>
    </xf>
    <xf numFmtId="0" fontId="19" fillId="0" borderId="0" xfId="4" applyFont="1" applyProtection="1">
      <protection locked="0"/>
    </xf>
    <xf numFmtId="0" fontId="18"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1" fillId="0" borderId="0" xfId="0" applyFont="1" applyFill="1" applyBorder="1" applyAlignment="1" applyProtection="1">
      <alignment horizontal="left" indent="1"/>
      <protection locked="0"/>
    </xf>
    <xf numFmtId="0" fontId="21"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3" fontId="21" fillId="2" borderId="1" xfId="1" applyNumberFormat="1" applyFont="1" applyFill="1" applyBorder="1" applyAlignment="1" applyProtection="1">
      <alignment horizontal="right" vertical="center" wrapText="1"/>
      <protection locked="0"/>
    </xf>
    <xf numFmtId="3" fontId="21" fillId="2" borderId="1" xfId="1" applyNumberFormat="1" applyFont="1" applyFill="1" applyBorder="1" applyAlignment="1" applyProtection="1">
      <alignment horizontal="right" vertical="center"/>
      <protection locked="0"/>
    </xf>
    <xf numFmtId="3" fontId="17" fillId="2" borderId="1" xfId="1" applyNumberFormat="1" applyFont="1" applyFill="1" applyBorder="1" applyAlignment="1" applyProtection="1">
      <alignment horizontal="right" vertical="center" wrapText="1"/>
      <protection locked="0"/>
    </xf>
    <xf numFmtId="3" fontId="17" fillId="2" borderId="1" xfId="1" applyNumberFormat="1" applyFont="1" applyFill="1" applyBorder="1" applyAlignment="1" applyProtection="1">
      <alignment horizontal="right" vertical="center"/>
      <protection locked="0"/>
    </xf>
    <xf numFmtId="0" fontId="17" fillId="0" borderId="1" xfId="2" applyFont="1" applyFill="1" applyBorder="1" applyAlignment="1" applyProtection="1">
      <alignment horizontal="right" vertical="top"/>
      <protection locked="0"/>
    </xf>
    <xf numFmtId="164" fontId="17" fillId="0" borderId="1" xfId="2"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center"/>
      <protection locked="0"/>
    </xf>
    <xf numFmtId="0" fontId="17" fillId="0" borderId="4" xfId="3" applyFont="1" applyFill="1" applyBorder="1" applyAlignment="1" applyProtection="1">
      <alignment horizontal="right"/>
      <protection locked="0"/>
    </xf>
    <xf numFmtId="0" fontId="17" fillId="0" borderId="4" xfId="3" applyFont="1" applyBorder="1" applyAlignment="1" applyProtection="1">
      <alignment horizontal="right"/>
      <protection locked="0"/>
    </xf>
    <xf numFmtId="0" fontId="21" fillId="0" borderId="0" xfId="0" applyFont="1" applyAlignment="1" applyProtection="1">
      <alignment horizontal="left"/>
      <protection locked="0"/>
    </xf>
    <xf numFmtId="0" fontId="21"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1" fillId="2" borderId="5" xfId="1" applyFont="1" applyFill="1" applyBorder="1" applyAlignment="1" applyProtection="1">
      <alignment horizontal="left" vertical="center" wrapText="1"/>
    </xf>
    <xf numFmtId="0" fontId="17" fillId="0" borderId="5" xfId="3" applyFont="1" applyBorder="1" applyAlignment="1" applyProtection="1">
      <alignment horizontal="left" vertical="center" indent="1"/>
    </xf>
    <xf numFmtId="0" fontId="21" fillId="0" borderId="0" xfId="0" applyFont="1" applyFill="1" applyBorder="1" applyAlignment="1" applyProtection="1">
      <alignment horizontal="center" wrapText="1"/>
    </xf>
    <xf numFmtId="0" fontId="21" fillId="0" borderId="0" xfId="0" applyFont="1" applyAlignment="1" applyProtection="1">
      <alignment horizontal="center" vertical="center" wrapText="1"/>
    </xf>
    <xf numFmtId="0" fontId="21" fillId="0" borderId="1" xfId="0" applyFont="1" applyFill="1" applyBorder="1" applyAlignment="1" applyProtection="1">
      <alignment horizontal="left"/>
    </xf>
    <xf numFmtId="0" fontId="21" fillId="0" borderId="1" xfId="0" applyFont="1" applyBorder="1" applyAlignment="1" applyProtection="1">
      <alignment horizontal="center" vertical="center" wrapText="1"/>
    </xf>
    <xf numFmtId="0" fontId="21" fillId="0" borderId="1" xfId="0" applyFont="1" applyFill="1" applyBorder="1" applyAlignment="1" applyProtection="1">
      <alignment horizontal="left" indent="1"/>
    </xf>
    <xf numFmtId="0" fontId="17" fillId="0" borderId="1" xfId="0" applyFont="1" applyBorder="1" applyAlignment="1" applyProtection="1">
      <alignment wrapText="1"/>
    </xf>
    <xf numFmtId="0" fontId="21"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8" fillId="0" borderId="0" xfId="4" applyFont="1" applyBorder="1" applyAlignment="1" applyProtection="1">
      <alignment vertical="center"/>
    </xf>
    <xf numFmtId="0" fontId="0" fillId="0" borderId="0" xfId="0" applyBorder="1" applyProtection="1">
      <protection locked="0"/>
    </xf>
    <xf numFmtId="0" fontId="19"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8" fillId="0" borderId="1" xfId="4" applyFont="1" applyBorder="1" applyAlignment="1" applyProtection="1">
      <alignment horizontal="center" vertical="center" wrapText="1"/>
      <protection locked="0"/>
    </xf>
    <xf numFmtId="3" fontId="17" fillId="0" borderId="0" xfId="1" applyNumberFormat="1" applyFont="1" applyAlignment="1" applyProtection="1">
      <alignment horizontal="center" vertical="center" wrapText="1"/>
      <protection locked="0"/>
    </xf>
    <xf numFmtId="0" fontId="21" fillId="0" borderId="0" xfId="0" applyFont="1" applyProtection="1">
      <protection locked="0"/>
    </xf>
    <xf numFmtId="0" fontId="17" fillId="0" borderId="3" xfId="0" applyFont="1" applyBorder="1" applyProtection="1">
      <protection locked="0"/>
    </xf>
    <xf numFmtId="0" fontId="21" fillId="0" borderId="0" xfId="0" applyFont="1" applyAlignment="1" applyProtection="1">
      <alignment horizontal="center"/>
      <protection locked="0"/>
    </xf>
    <xf numFmtId="0" fontId="0" fillId="0" borderId="0" xfId="0" applyBorder="1"/>
    <xf numFmtId="0" fontId="0" fillId="0" borderId="3" xfId="0" applyBorder="1"/>
    <xf numFmtId="0" fontId="21" fillId="4" borderId="0" xfId="0" applyFont="1" applyFill="1" applyProtection="1"/>
    <xf numFmtId="0" fontId="17" fillId="4" borderId="0" xfId="0" applyFont="1" applyFill="1" applyProtection="1"/>
    <xf numFmtId="0" fontId="17" fillId="4" borderId="0" xfId="0" applyFont="1" applyFill="1" applyBorder="1" applyProtection="1"/>
    <xf numFmtId="0" fontId="17" fillId="4" borderId="0" xfId="1" applyFont="1" applyFill="1" applyAlignment="1" applyProtection="1">
      <alignment vertical="center"/>
    </xf>
    <xf numFmtId="3" fontId="21" fillId="4"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3" fontId="21" fillId="4" borderId="1" xfId="1" applyNumberFormat="1" applyFont="1" applyFill="1" applyBorder="1" applyAlignment="1" applyProtection="1">
      <alignment horizontal="right" vertical="center"/>
    </xf>
    <xf numFmtId="3" fontId="17" fillId="4" borderId="1" xfId="1" applyNumberFormat="1" applyFont="1" applyFill="1" applyBorder="1" applyAlignment="1" applyProtection="1">
      <alignment horizontal="right" vertical="center" wrapText="1"/>
    </xf>
    <xf numFmtId="0" fontId="21" fillId="4" borderId="1" xfId="0" applyFont="1" applyFill="1" applyBorder="1" applyProtection="1"/>
    <xf numFmtId="3" fontId="21" fillId="4" borderId="1" xfId="0" applyNumberFormat="1" applyFont="1" applyFill="1" applyBorder="1" applyProtection="1"/>
    <xf numFmtId="0" fontId="21"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1" fillId="5" borderId="1" xfId="1" applyNumberFormat="1" applyFont="1" applyFill="1" applyBorder="1" applyAlignment="1" applyProtection="1">
      <alignment horizontal="left" vertical="center" wrapText="1"/>
    </xf>
    <xf numFmtId="3" fontId="21" fillId="5" borderId="1" xfId="1" applyNumberFormat="1" applyFont="1" applyFill="1" applyBorder="1" applyAlignment="1" applyProtection="1">
      <alignment horizontal="center" vertical="center" wrapText="1"/>
    </xf>
    <xf numFmtId="0" fontId="17" fillId="5" borderId="0" xfId="1" applyFont="1" applyFill="1" applyProtection="1">
      <protection locked="0"/>
    </xf>
    <xf numFmtId="0" fontId="17" fillId="5" borderId="0" xfId="0" applyFont="1" applyFill="1" applyAlignment="1" applyProtection="1">
      <alignment horizontal="center" vertical="center"/>
      <protection locked="0"/>
    </xf>
    <xf numFmtId="0" fontId="22"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protection locked="0"/>
    </xf>
    <xf numFmtId="0" fontId="17" fillId="5"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1" fillId="0" borderId="1"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right" vertical="center"/>
    </xf>
    <xf numFmtId="0" fontId="17" fillId="4" borderId="0" xfId="1" applyFont="1" applyFill="1" applyBorder="1" applyAlignment="1" applyProtection="1">
      <alignment horizontal="left" vertical="center"/>
    </xf>
    <xf numFmtId="0" fontId="17" fillId="4" borderId="0" xfId="0" applyFont="1" applyFill="1" applyBorder="1" applyProtection="1">
      <protection locked="0"/>
    </xf>
    <xf numFmtId="0" fontId="17" fillId="4" borderId="0" xfId="0" applyFont="1" applyFill="1" applyProtection="1">
      <protection locked="0"/>
    </xf>
    <xf numFmtId="3" fontId="21" fillId="4" borderId="1" xfId="1" applyNumberFormat="1" applyFont="1" applyFill="1" applyBorder="1" applyAlignment="1" applyProtection="1">
      <alignment horizontal="left" vertical="center" wrapText="1"/>
    </xf>
    <xf numFmtId="0" fontId="17" fillId="4" borderId="1" xfId="0" applyFont="1" applyFill="1" applyBorder="1" applyProtection="1"/>
    <xf numFmtId="0" fontId="17" fillId="0" borderId="0" xfId="0" applyFont="1" applyFill="1" applyBorder="1" applyProtection="1">
      <protection locked="0"/>
    </xf>
    <xf numFmtId="0" fontId="17" fillId="4" borderId="0" xfId="3" applyFont="1" applyFill="1" applyProtection="1"/>
    <xf numFmtId="0" fontId="17" fillId="4" borderId="3" xfId="0" applyFont="1" applyFill="1" applyBorder="1" applyAlignment="1" applyProtection="1">
      <alignment horizontal="left"/>
    </xf>
    <xf numFmtId="0" fontId="17" fillId="4" borderId="0" xfId="0" applyFont="1" applyFill="1" applyBorder="1" applyAlignment="1" applyProtection="1">
      <alignment horizontal="left"/>
    </xf>
    <xf numFmtId="0" fontId="17" fillId="4" borderId="1" xfId="2" applyFont="1" applyFill="1" applyBorder="1" applyAlignment="1" applyProtection="1">
      <alignment horizontal="right" vertical="top"/>
    </xf>
    <xf numFmtId="0" fontId="21" fillId="0" borderId="0" xfId="0" applyFont="1" applyFill="1" applyBorder="1" applyAlignment="1" applyProtection="1">
      <alignment horizontal="left"/>
    </xf>
    <xf numFmtId="0" fontId="17" fillId="0" borderId="0" xfId="0" applyFont="1" applyFill="1" applyBorder="1" applyProtection="1"/>
    <xf numFmtId="0" fontId="17" fillId="4" borderId="0" xfId="0" applyFont="1" applyFill="1" applyBorder="1" applyAlignment="1" applyProtection="1">
      <alignment horizontal="left" wrapText="1"/>
    </xf>
    <xf numFmtId="0" fontId="17" fillId="4" borderId="3" xfId="0" applyFont="1" applyFill="1" applyBorder="1" applyAlignment="1" applyProtection="1">
      <alignment horizontal="left" wrapText="1"/>
    </xf>
    <xf numFmtId="0" fontId="17" fillId="4" borderId="3" xfId="0" applyFont="1" applyFill="1" applyBorder="1" applyProtection="1"/>
    <xf numFmtId="0" fontId="21" fillId="4" borderId="3" xfId="0" applyFont="1" applyFill="1" applyBorder="1" applyAlignment="1" applyProtection="1">
      <alignment horizontal="center" vertical="center" wrapText="1"/>
    </xf>
    <xf numFmtId="0" fontId="21" fillId="4" borderId="1" xfId="0" applyFont="1" applyFill="1" applyBorder="1" applyAlignment="1" applyProtection="1">
      <alignment horizontal="right" vertical="center" wrapText="1"/>
    </xf>
    <xf numFmtId="0" fontId="17" fillId="4" borderId="0" xfId="0" applyFont="1" applyFill="1" applyAlignment="1" applyProtection="1">
      <alignment horizontal="center" vertical="center"/>
    </xf>
    <xf numFmtId="0" fontId="17" fillId="4" borderId="3" xfId="1" applyFont="1" applyFill="1" applyBorder="1" applyAlignment="1" applyProtection="1">
      <alignment horizontal="left" vertical="center"/>
    </xf>
    <xf numFmtId="0" fontId="17" fillId="0" borderId="0" xfId="0" applyFont="1" applyFill="1" applyAlignment="1" applyProtection="1">
      <alignment horizontal="center" vertical="center"/>
    </xf>
    <xf numFmtId="0" fontId="20" fillId="4" borderId="5" xfId="4" applyFont="1" applyFill="1" applyBorder="1" applyAlignment="1" applyProtection="1">
      <alignment horizontal="center" vertical="center" wrapText="1"/>
    </xf>
    <xf numFmtId="0" fontId="20" fillId="4" borderId="1" xfId="4" applyFont="1" applyFill="1" applyBorder="1" applyAlignment="1" applyProtection="1">
      <alignment horizontal="center" vertical="center" wrapText="1"/>
    </xf>
    <xf numFmtId="0" fontId="16" fillId="4" borderId="0" xfId="0" applyFont="1" applyFill="1" applyProtection="1"/>
    <xf numFmtId="0" fontId="0" fillId="4" borderId="0" xfId="0" applyFill="1" applyProtection="1"/>
    <xf numFmtId="14" fontId="17" fillId="4" borderId="0" xfId="1" applyNumberFormat="1" applyFont="1" applyFill="1" applyBorder="1" applyAlignment="1" applyProtection="1">
      <alignment vertical="center"/>
    </xf>
    <xf numFmtId="0" fontId="17" fillId="4" borderId="0" xfId="1" applyFont="1" applyFill="1" applyBorder="1" applyAlignment="1" applyProtection="1">
      <alignment vertical="center"/>
    </xf>
    <xf numFmtId="14" fontId="17" fillId="4" borderId="0" xfId="1" applyNumberFormat="1" applyFont="1" applyFill="1" applyBorder="1" applyAlignment="1" applyProtection="1">
      <alignment horizontal="center" vertical="center"/>
    </xf>
    <xf numFmtId="0" fontId="12" fillId="4" borderId="0" xfId="1" applyFont="1" applyFill="1" applyAlignment="1" applyProtection="1">
      <alignment horizontal="left" vertical="center"/>
    </xf>
    <xf numFmtId="0" fontId="11"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7"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7" fillId="4" borderId="0" xfId="1" applyFont="1" applyFill="1" applyBorder="1" applyAlignment="1" applyProtection="1">
      <alignment vertical="center"/>
      <protection locked="0"/>
    </xf>
    <xf numFmtId="14" fontId="23" fillId="0" borderId="2" xfId="5" applyNumberFormat="1" applyFont="1" applyBorder="1" applyAlignment="1" applyProtection="1">
      <alignment wrapText="1"/>
      <protection locked="0"/>
    </xf>
    <xf numFmtId="14" fontId="21" fillId="0" borderId="0" xfId="0" applyNumberFormat="1" applyFont="1" applyFill="1" applyBorder="1" applyAlignment="1" applyProtection="1">
      <alignment horizontal="center"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Border="1" applyAlignment="1" applyProtection="1">
      <alignment horizontal="center" vertical="center"/>
      <protection locked="0"/>
    </xf>
    <xf numFmtId="14" fontId="17" fillId="0" borderId="0" xfId="1" applyNumberFormat="1" applyFont="1" applyFill="1" applyBorder="1" applyAlignment="1" applyProtection="1">
      <alignment horizontal="right" vertical="center"/>
    </xf>
    <xf numFmtId="0" fontId="17" fillId="2" borderId="0" xfId="0" applyFont="1" applyFill="1" applyProtection="1">
      <protection locked="0"/>
    </xf>
    <xf numFmtId="0" fontId="0" fillId="2" borderId="0" xfId="0" applyFill="1"/>
    <xf numFmtId="0" fontId="21"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21"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4" borderId="1" xfId="3" applyFont="1" applyFill="1" applyBorder="1" applyAlignment="1" applyProtection="1">
      <alignment horizontal="center" vertical="center"/>
    </xf>
    <xf numFmtId="0" fontId="16" fillId="4" borderId="1" xfId="3" applyFont="1" applyFill="1" applyBorder="1" applyAlignment="1" applyProtection="1">
      <alignment horizontal="center" vertical="center" wrapText="1"/>
    </xf>
    <xf numFmtId="0" fontId="16" fillId="4" borderId="2" xfId="3" applyFont="1" applyFill="1" applyBorder="1" applyAlignment="1" applyProtection="1">
      <alignment horizontal="center" vertical="center" wrapText="1"/>
    </xf>
    <xf numFmtId="0" fontId="21"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1"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0" fontId="21" fillId="2" borderId="0" xfId="0" applyFont="1" applyFill="1" applyBorder="1" applyAlignment="1" applyProtection="1">
      <alignment horizontal="left"/>
    </xf>
    <xf numFmtId="14" fontId="17" fillId="0" borderId="0" xfId="1" applyNumberFormat="1" applyFont="1" applyFill="1" applyBorder="1" applyAlignment="1" applyProtection="1">
      <alignment vertical="center"/>
    </xf>
    <xf numFmtId="0" fontId="0" fillId="2" borderId="0" xfId="0" applyFill="1" applyProtection="1">
      <protection locked="0"/>
    </xf>
    <xf numFmtId="0" fontId="21"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21" fillId="4" borderId="0" xfId="0" applyFont="1" applyFill="1" applyBorder="1" applyAlignment="1" applyProtection="1">
      <alignment horizontal="center"/>
      <protection locked="0"/>
    </xf>
    <xf numFmtId="0" fontId="17" fillId="4" borderId="0" xfId="0" applyFont="1" applyFill="1" applyBorder="1" applyAlignment="1" applyProtection="1">
      <alignment horizontal="center" vertical="center"/>
      <protection locked="0"/>
    </xf>
    <xf numFmtId="0" fontId="21" fillId="4" borderId="0" xfId="0" applyFont="1" applyFill="1" applyBorder="1" applyProtection="1">
      <protection locked="0"/>
    </xf>
    <xf numFmtId="0" fontId="21" fillId="0" borderId="0" xfId="0" applyFont="1" applyBorder="1" applyAlignment="1" applyProtection="1">
      <alignment horizontal="left"/>
    </xf>
    <xf numFmtId="0" fontId="21" fillId="0" borderId="1" xfId="1" applyFont="1" applyFill="1" applyBorder="1" applyAlignment="1" applyProtection="1">
      <alignment horizontal="left" vertical="center" wrapText="1"/>
    </xf>
    <xf numFmtId="0" fontId="26" fillId="0" borderId="0" xfId="0" applyFont="1" applyAlignment="1" applyProtection="1">
      <alignment vertical="center"/>
      <protection locked="0"/>
    </xf>
    <xf numFmtId="0" fontId="17" fillId="0" borderId="1" xfId="1" applyFont="1" applyFill="1" applyBorder="1" applyAlignment="1" applyProtection="1">
      <alignment horizontal="left" vertical="center" wrapText="1" indent="4"/>
    </xf>
    <xf numFmtId="0" fontId="17" fillId="0" borderId="5" xfId="0" applyFont="1" applyFill="1" applyBorder="1" applyAlignment="1" applyProtection="1">
      <alignment horizontal="left" vertical="center" indent="1"/>
    </xf>
    <xf numFmtId="0" fontId="17" fillId="4" borderId="0" xfId="1" applyFont="1" applyFill="1" applyAlignment="1" applyProtection="1">
      <alignment wrapText="1"/>
    </xf>
    <xf numFmtId="0" fontId="17" fillId="4"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1" fillId="0" borderId="0" xfId="0" applyFont="1" applyAlignment="1" applyProtection="1">
      <alignment wrapText="1"/>
      <protection locked="0"/>
    </xf>
    <xf numFmtId="0" fontId="16" fillId="0" borderId="0" xfId="0" applyFont="1" applyAlignment="1">
      <alignment wrapText="1"/>
    </xf>
    <xf numFmtId="0" fontId="17" fillId="0" borderId="1" xfId="0" applyFont="1" applyFill="1" applyBorder="1" applyAlignment="1" applyProtection="1">
      <alignment horizontal="left" vertical="center" wrapText="1" indent="2"/>
    </xf>
    <xf numFmtId="0" fontId="27" fillId="4" borderId="0" xfId="1" applyFont="1" applyFill="1" applyAlignment="1" applyProtection="1">
      <alignment horizontal="right" vertical="center"/>
    </xf>
    <xf numFmtId="0" fontId="21" fillId="2" borderId="1" xfId="1" applyFont="1" applyFill="1" applyBorder="1" applyAlignment="1" applyProtection="1">
      <alignment vertical="center" wrapText="1"/>
    </xf>
    <xf numFmtId="0" fontId="17" fillId="0" borderId="1" xfId="0" applyFont="1" applyFill="1" applyBorder="1" applyAlignment="1" applyProtection="1">
      <alignment horizontal="center"/>
    </xf>
    <xf numFmtId="0" fontId="21" fillId="0" borderId="5" xfId="1" applyFont="1" applyFill="1" applyBorder="1" applyAlignment="1" applyProtection="1">
      <alignment horizontal="left" vertical="center" wrapText="1"/>
    </xf>
    <xf numFmtId="3" fontId="17" fillId="4" borderId="24" xfId="1" applyNumberFormat="1" applyFont="1" applyFill="1" applyBorder="1" applyAlignment="1" applyProtection="1">
      <alignment horizontal="right" vertical="center" wrapText="1"/>
    </xf>
    <xf numFmtId="0" fontId="21" fillId="4" borderId="2" xfId="0" applyFont="1" applyFill="1" applyBorder="1" applyProtection="1"/>
    <xf numFmtId="3" fontId="17" fillId="4" borderId="22" xfId="1" applyNumberFormat="1" applyFont="1" applyFill="1" applyBorder="1" applyAlignment="1" applyProtection="1">
      <alignment horizontal="right" vertical="center" wrapText="1"/>
    </xf>
    <xf numFmtId="0" fontId="17" fillId="4" borderId="3"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pplyProtection="1">
      <alignment vertical="center"/>
      <protection locked="0"/>
    </xf>
    <xf numFmtId="0" fontId="17" fillId="4" borderId="0" xfId="0" applyFont="1" applyFill="1" applyBorder="1" applyAlignment="1">
      <alignment vertical="center"/>
    </xf>
    <xf numFmtId="0" fontId="17" fillId="4" borderId="27" xfId="1" applyFont="1" applyFill="1" applyBorder="1" applyAlignment="1" applyProtection="1">
      <alignment horizontal="left" vertical="center"/>
    </xf>
    <xf numFmtId="0" fontId="17" fillId="4" borderId="0" xfId="0" applyFont="1" applyFill="1" applyBorder="1" applyAlignment="1" applyProtection="1">
      <alignment vertical="center"/>
    </xf>
    <xf numFmtId="0" fontId="17" fillId="4" borderId="27" xfId="0" applyFont="1" applyFill="1" applyBorder="1" applyAlignment="1" applyProtection="1">
      <alignment vertical="center"/>
    </xf>
    <xf numFmtId="0" fontId="21" fillId="4" borderId="0" xfId="0" applyFont="1" applyFill="1" applyBorder="1" applyAlignment="1" applyProtection="1">
      <alignment vertical="center"/>
    </xf>
    <xf numFmtId="0" fontId="21" fillId="4" borderId="27" xfId="0" applyFont="1" applyFill="1" applyBorder="1" applyAlignment="1" applyProtection="1">
      <alignment vertical="center"/>
    </xf>
    <xf numFmtId="0" fontId="17" fillId="2" borderId="0" xfId="1" applyFont="1" applyFill="1" applyBorder="1" applyAlignment="1" applyProtection="1">
      <alignment horizontal="left" vertical="center" wrapText="1" indent="1"/>
    </xf>
    <xf numFmtId="0" fontId="16" fillId="4" borderId="1" xfId="0" applyFont="1" applyFill="1" applyBorder="1"/>
    <xf numFmtId="0" fontId="21" fillId="4" borderId="1" xfId="1" applyFont="1" applyFill="1" applyBorder="1" applyAlignment="1" applyProtection="1">
      <alignment horizontal="left" vertical="center" wrapText="1" indent="1"/>
    </xf>
    <xf numFmtId="0" fontId="21" fillId="4" borderId="1" xfId="0" applyFont="1" applyFill="1" applyBorder="1" applyProtection="1">
      <protection locked="0"/>
    </xf>
    <xf numFmtId="0" fontId="17" fillId="4" borderId="0" xfId="1" applyFont="1" applyFill="1" applyBorder="1" applyAlignment="1" applyProtection="1">
      <alignment horizontal="center" vertical="center"/>
    </xf>
    <xf numFmtId="0" fontId="21" fillId="2" borderId="0" xfId="0" applyFont="1" applyFill="1" applyBorder="1" applyAlignment="1">
      <alignment horizontal="left" vertical="center"/>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Alignment="1" applyProtection="1">
      <alignment horizontal="right" vertical="center"/>
    </xf>
    <xf numFmtId="0" fontId="17" fillId="4" borderId="0" xfId="3" applyFont="1" applyFill="1" applyAlignment="1" applyProtection="1">
      <alignment horizontal="left" vertical="center"/>
    </xf>
    <xf numFmtId="0" fontId="11" fillId="4" borderId="0" xfId="3" applyFill="1" applyBorder="1"/>
    <xf numFmtId="0" fontId="20" fillId="3" borderId="1" xfId="3" applyFont="1" applyFill="1" applyBorder="1" applyAlignment="1">
      <alignment horizontal="center" vertical="center"/>
    </xf>
    <xf numFmtId="0" fontId="20" fillId="3" borderId="1" xfId="3" applyFont="1" applyFill="1" applyBorder="1" applyAlignment="1">
      <alignment horizontal="center" vertical="center" wrapText="1"/>
    </xf>
    <xf numFmtId="0" fontId="20" fillId="0" borderId="1" xfId="3" applyFont="1" applyBorder="1" applyAlignment="1">
      <alignment horizontal="left" vertical="center"/>
    </xf>
    <xf numFmtId="0" fontId="18" fillId="0" borderId="1" xfId="3" applyFont="1" applyBorder="1"/>
    <xf numFmtId="3" fontId="18" fillId="2" borderId="1" xfId="3" applyNumberFormat="1" applyFont="1" applyFill="1" applyBorder="1"/>
    <xf numFmtId="0" fontId="20" fillId="0" borderId="1" xfId="3" applyFont="1" applyBorder="1" applyAlignment="1">
      <alignment horizontal="center"/>
    </xf>
    <xf numFmtId="3" fontId="18" fillId="0" borderId="1" xfId="3" applyNumberFormat="1" applyFont="1" applyBorder="1"/>
    <xf numFmtId="0" fontId="18" fillId="0" borderId="1" xfId="3" applyFont="1" applyBorder="1" applyAlignment="1">
      <alignment horizontal="right"/>
    </xf>
    <xf numFmtId="0" fontId="20" fillId="0" borderId="1" xfId="3" applyFont="1" applyBorder="1" applyAlignment="1">
      <alignment horizontal="center" vertical="center"/>
    </xf>
    <xf numFmtId="0" fontId="18" fillId="4" borderId="1" xfId="3" applyFont="1" applyFill="1" applyBorder="1"/>
    <xf numFmtId="0" fontId="18" fillId="0" borderId="1" xfId="3" applyFont="1" applyBorder="1" applyAlignment="1">
      <alignment horizontal="left" vertical="center"/>
    </xf>
    <xf numFmtId="0" fontId="18" fillId="0" borderId="0" xfId="3" applyFont="1" applyBorder="1" applyAlignment="1">
      <alignment horizontal="right"/>
    </xf>
    <xf numFmtId="0" fontId="18" fillId="0" borderId="0" xfId="3" applyFont="1" applyBorder="1" applyAlignment="1">
      <alignment horizontal="left" vertical="center"/>
    </xf>
    <xf numFmtId="0" fontId="18" fillId="0" borderId="0" xfId="3" applyFont="1" applyBorder="1"/>
    <xf numFmtId="0" fontId="16" fillId="0" borderId="0" xfId="3" applyFont="1"/>
    <xf numFmtId="0" fontId="21" fillId="0" borderId="0" xfId="0" applyFont="1" applyFill="1" applyBorder="1" applyProtection="1">
      <protection locked="0"/>
    </xf>
    <xf numFmtId="3" fontId="21" fillId="2" borderId="0" xfId="1" applyNumberFormat="1" applyFont="1" applyFill="1" applyBorder="1" applyAlignment="1" applyProtection="1">
      <alignment horizontal="center" vertical="center" wrapText="1"/>
      <protection locked="0"/>
    </xf>
    <xf numFmtId="0" fontId="17" fillId="0" borderId="1" xfId="1" applyFont="1" applyFill="1" applyBorder="1" applyAlignment="1" applyProtection="1">
      <alignment horizontal="left" wrapText="1"/>
    </xf>
    <xf numFmtId="0" fontId="21" fillId="0" borderId="1" xfId="1" applyFont="1" applyFill="1" applyBorder="1" applyAlignment="1" applyProtection="1">
      <alignment horizontal="left" wrapText="1"/>
    </xf>
    <xf numFmtId="0" fontId="21" fillId="0" borderId="1" xfId="0" applyFont="1" applyFill="1" applyBorder="1" applyAlignment="1" applyProtection="1">
      <protection locked="0"/>
    </xf>
    <xf numFmtId="0" fontId="11" fillId="4" borderId="1" xfId="3" applyFont="1" applyFill="1" applyBorder="1" applyAlignment="1" applyProtection="1">
      <alignment horizontal="center" vertical="center"/>
    </xf>
    <xf numFmtId="0" fontId="21" fillId="2" borderId="0" xfId="0" applyFont="1" applyFill="1" applyBorder="1" applyAlignment="1" applyProtection="1">
      <alignment horizontal="left"/>
      <protection locked="0"/>
    </xf>
    <xf numFmtId="0" fontId="21" fillId="4" borderId="0" xfId="0" applyFont="1" applyFill="1" applyAlignment="1" applyProtection="1"/>
    <xf numFmtId="3" fontId="24" fillId="5" borderId="1" xfId="1" applyNumberFormat="1" applyFont="1" applyFill="1" applyBorder="1" applyAlignment="1" applyProtection="1">
      <alignment horizontal="center" vertical="center" wrapText="1"/>
    </xf>
    <xf numFmtId="3" fontId="24" fillId="4" borderId="1" xfId="1" applyNumberFormat="1" applyFont="1" applyFill="1" applyBorder="1" applyAlignment="1" applyProtection="1">
      <alignment horizontal="center" vertical="center" wrapText="1"/>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2" borderId="0" xfId="0" applyFont="1" applyFill="1" applyAlignment="1" applyProtection="1">
      <alignment horizontal="left"/>
      <protection locked="0"/>
    </xf>
    <xf numFmtId="0" fontId="17" fillId="0" borderId="0" xfId="0" applyFont="1" applyAlignment="1" applyProtection="1">
      <alignment horizontal="center" vertical="center"/>
      <protection locked="0"/>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0" xfId="3" applyFont="1" applyFill="1" applyBorder="1" applyAlignment="1" applyProtection="1">
      <alignment horizontal="left" vertical="center"/>
    </xf>
    <xf numFmtId="0" fontId="17" fillId="0" borderId="0" xfId="0" applyFont="1" applyFill="1" applyAlignment="1">
      <alignment vertical="center"/>
    </xf>
    <xf numFmtId="0" fontId="11" fillId="0" borderId="0" xfId="0" applyFont="1"/>
    <xf numFmtId="0" fontId="11" fillId="4" borderId="0" xfId="3" applyFont="1" applyFill="1" applyProtection="1">
      <protection locked="0"/>
    </xf>
    <xf numFmtId="0" fontId="11" fillId="4" borderId="0" xfId="3" applyFont="1" applyFill="1" applyProtection="1"/>
    <xf numFmtId="0" fontId="11" fillId="0" borderId="0" xfId="3" applyFont="1" applyProtection="1">
      <protection locked="0"/>
    </xf>
    <xf numFmtId="0" fontId="11" fillId="4" borderId="0" xfId="3" applyFont="1" applyFill="1" applyBorder="1" applyProtection="1"/>
    <xf numFmtId="0" fontId="11" fillId="4" borderId="0" xfId="3" applyFont="1" applyFill="1" applyBorder="1" applyProtection="1">
      <protection locked="0"/>
    </xf>
    <xf numFmtId="0" fontId="11" fillId="4" borderId="0" xfId="3" applyFont="1" applyFill="1" applyBorder="1" applyAlignment="1" applyProtection="1">
      <alignment horizontal="left"/>
      <protection locked="0"/>
    </xf>
    <xf numFmtId="0" fontId="11" fillId="0" borderId="0" xfId="3" applyFont="1" applyFill="1" applyProtection="1"/>
    <xf numFmtId="0" fontId="11" fillId="0" borderId="0" xfId="3" applyFont="1" applyFill="1" applyBorder="1" applyProtection="1"/>
    <xf numFmtId="0" fontId="11" fillId="4" borderId="23" xfId="3" applyFont="1" applyFill="1" applyBorder="1" applyProtection="1"/>
    <xf numFmtId="0" fontId="11" fillId="0" borderId="1" xfId="3" applyFont="1" applyBorder="1" applyProtection="1">
      <protection locked="0"/>
    </xf>
    <xf numFmtId="14" fontId="11" fillId="0" borderId="1" xfId="3" applyNumberFormat="1" applyFont="1" applyBorder="1" applyProtection="1">
      <protection locked="0"/>
    </xf>
    <xf numFmtId="0" fontId="30" fillId="0" borderId="1" xfId="14" applyFont="1" applyBorder="1" applyAlignment="1" applyProtection="1">
      <alignment wrapText="1"/>
      <protection locked="0"/>
    </xf>
    <xf numFmtId="14" fontId="11" fillId="4" borderId="1" xfId="3" applyNumberFormat="1" applyFont="1" applyFill="1" applyBorder="1" applyProtection="1"/>
    <xf numFmtId="0" fontId="11" fillId="0" borderId="1" xfId="3" applyFont="1" applyBorder="1" applyAlignment="1" applyProtection="1">
      <alignment horizontal="left" vertical="center"/>
      <protection locked="0"/>
    </xf>
    <xf numFmtId="0" fontId="11" fillId="0" borderId="0" xfId="3" applyFont="1"/>
    <xf numFmtId="0" fontId="11" fillId="0" borderId="0" xfId="3" applyFont="1" applyBorder="1" applyProtection="1">
      <protection locked="0"/>
    </xf>
    <xf numFmtId="0" fontId="21" fillId="4" borderId="6" xfId="2" applyFont="1" applyFill="1" applyBorder="1" applyAlignment="1" applyProtection="1">
      <alignment horizontal="center" vertical="top" wrapText="1"/>
    </xf>
    <xf numFmtId="0" fontId="21" fillId="4" borderId="6" xfId="2"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top" wrapText="1"/>
    </xf>
    <xf numFmtId="0" fontId="17" fillId="0" borderId="6" xfId="2" applyFont="1" applyFill="1" applyBorder="1" applyAlignment="1" applyProtection="1">
      <alignment horizontal="center" vertical="top" wrapText="1"/>
      <protection locked="0"/>
    </xf>
    <xf numFmtId="1" fontId="17" fillId="0" borderId="6" xfId="2" applyNumberFormat="1" applyFont="1" applyFill="1" applyBorder="1" applyAlignment="1" applyProtection="1">
      <alignment horizontal="left" vertical="top" wrapText="1"/>
      <protection locked="0"/>
    </xf>
    <xf numFmtId="0" fontId="17" fillId="0" borderId="6" xfId="2" applyFont="1" applyFill="1" applyBorder="1" applyAlignment="1" applyProtection="1">
      <alignment horizontal="left" vertical="top" wrapText="1"/>
      <protection locked="0"/>
    </xf>
    <xf numFmtId="1" fontId="17" fillId="0" borderId="7" xfId="2" applyNumberFormat="1" applyFont="1" applyFill="1" applyBorder="1" applyAlignment="1" applyProtection="1">
      <alignment horizontal="left" vertical="top" wrapText="1"/>
      <protection locked="0"/>
    </xf>
    <xf numFmtId="0" fontId="17" fillId="0" borderId="7" xfId="2" applyFont="1" applyFill="1" applyBorder="1" applyAlignment="1" applyProtection="1">
      <alignment horizontal="left" vertical="top" wrapText="1"/>
      <protection locked="0"/>
    </xf>
    <xf numFmtId="0" fontId="17" fillId="0" borderId="9" xfId="2" applyFont="1" applyFill="1" applyBorder="1" applyAlignment="1" applyProtection="1">
      <alignment horizontal="left" vertical="top" wrapText="1"/>
      <protection locked="0"/>
    </xf>
    <xf numFmtId="0" fontId="17" fillId="0" borderId="21" xfId="2" applyFont="1" applyFill="1" applyBorder="1" applyAlignment="1" applyProtection="1">
      <alignment horizontal="left" vertical="top" wrapText="1"/>
      <protection locked="0"/>
    </xf>
    <xf numFmtId="0" fontId="21" fillId="0" borderId="1" xfId="2" applyFont="1" applyFill="1" applyBorder="1" applyAlignment="1" applyProtection="1">
      <alignment horizontal="left" vertical="top" wrapText="1"/>
      <protection locked="0"/>
    </xf>
    <xf numFmtId="2" fontId="17" fillId="0" borderId="16" xfId="2" applyNumberFormat="1" applyFont="1" applyFill="1" applyBorder="1" applyAlignment="1" applyProtection="1">
      <alignment horizontal="left" vertical="top" wrapText="1"/>
    </xf>
    <xf numFmtId="0" fontId="11" fillId="2" borderId="0" xfId="0" applyFont="1" applyFill="1" applyBorder="1"/>
    <xf numFmtId="0" fontId="11" fillId="4" borderId="0" xfId="0" applyFont="1" applyFill="1" applyProtection="1">
      <protection locked="0"/>
    </xf>
    <xf numFmtId="0" fontId="11" fillId="4" borderId="0" xfId="0" applyFont="1" applyFill="1" applyBorder="1" applyProtection="1"/>
    <xf numFmtId="0" fontId="11" fillId="2" borderId="0" xfId="0" applyFont="1" applyFill="1" applyProtection="1"/>
    <xf numFmtId="0" fontId="11" fillId="2" borderId="0" xfId="0" applyFont="1" applyFill="1" applyBorder="1" applyProtection="1"/>
    <xf numFmtId="0" fontId="21" fillId="4" borderId="5" xfId="4" applyFont="1" applyFill="1" applyBorder="1" applyAlignment="1" applyProtection="1">
      <alignment horizontal="left" vertical="center" wrapText="1"/>
    </xf>
    <xf numFmtId="0" fontId="21" fillId="4" borderId="1" xfId="4" applyFont="1" applyFill="1" applyBorder="1" applyAlignment="1" applyProtection="1">
      <alignment horizontal="center" vertical="center" wrapText="1"/>
    </xf>
    <xf numFmtId="0" fontId="21" fillId="4" borderId="5" xfId="4" applyFont="1" applyFill="1" applyBorder="1" applyAlignment="1" applyProtection="1">
      <alignment horizontal="center" vertical="center" wrapText="1"/>
    </xf>
    <xf numFmtId="0" fontId="17" fillId="0" borderId="1" xfId="4" applyFont="1" applyBorder="1" applyAlignment="1" applyProtection="1">
      <alignment horizontal="center" vertical="center" wrapText="1"/>
      <protection locked="0"/>
    </xf>
    <xf numFmtId="0" fontId="17" fillId="0" borderId="1" xfId="4" applyFont="1" applyBorder="1" applyAlignment="1" applyProtection="1">
      <alignment vertical="center" wrapText="1"/>
      <protection locked="0"/>
    </xf>
    <xf numFmtId="0" fontId="17" fillId="0" borderId="2" xfId="4" applyFont="1" applyBorder="1" applyAlignment="1" applyProtection="1">
      <alignment vertical="center" wrapText="1"/>
      <protection locked="0"/>
    </xf>
    <xf numFmtId="0" fontId="11" fillId="2" borderId="0" xfId="0" applyFont="1" applyFill="1" applyProtection="1">
      <protection locked="0"/>
    </xf>
    <xf numFmtId="0" fontId="31" fillId="2" borderId="0" xfId="4" applyFont="1" applyFill="1" applyProtection="1">
      <protection locked="0"/>
    </xf>
    <xf numFmtId="0" fontId="11" fillId="2" borderId="3" xfId="0" applyFont="1" applyFill="1" applyBorder="1"/>
    <xf numFmtId="0" fontId="11" fillId="0" borderId="0" xfId="0" applyFont="1" applyProtection="1">
      <protection locked="0"/>
    </xf>
    <xf numFmtId="0" fontId="11" fillId="0" borderId="0" xfId="0" applyFont="1" applyFill="1" applyBorder="1" applyProtection="1"/>
    <xf numFmtId="0" fontId="11" fillId="0" borderId="0" xfId="0" applyFont="1" applyFill="1" applyProtection="1"/>
    <xf numFmtId="0" fontId="11"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1" fillId="0" borderId="0" xfId="0" applyFont="1" applyBorder="1" applyProtection="1">
      <protection locked="0"/>
    </xf>
    <xf numFmtId="0" fontId="11" fillId="0" borderId="3" xfId="0" applyFont="1" applyBorder="1"/>
    <xf numFmtId="0" fontId="11" fillId="0" borderId="0" xfId="0" applyFont="1" applyBorder="1"/>
    <xf numFmtId="0" fontId="31" fillId="0" borderId="0" xfId="4" applyFont="1" applyBorder="1" applyProtection="1">
      <protection locked="0"/>
    </xf>
    <xf numFmtId="0" fontId="17" fillId="4" borderId="1" xfId="4" applyFont="1" applyFill="1" applyBorder="1" applyAlignment="1" applyProtection="1">
      <alignment vertical="center" wrapText="1"/>
    </xf>
    <xf numFmtId="0" fontId="21" fillId="4" borderId="4" xfId="4" applyFont="1" applyFill="1" applyBorder="1" applyAlignment="1" applyProtection="1">
      <alignment horizontal="center" vertical="center" wrapText="1"/>
    </xf>
    <xf numFmtId="0" fontId="21" fillId="0" borderId="1" xfId="4" applyFont="1" applyBorder="1" applyAlignment="1" applyProtection="1">
      <alignment vertical="center" wrapText="1"/>
    </xf>
    <xf numFmtId="0" fontId="17" fillId="0" borderId="1" xfId="4" applyFont="1" applyBorder="1" applyAlignment="1" applyProtection="1">
      <alignment vertical="center" wrapText="1"/>
    </xf>
    <xf numFmtId="0" fontId="17" fillId="0" borderId="0" xfId="4" applyFont="1" applyAlignment="1" applyProtection="1">
      <alignment vertical="center" wrapText="1"/>
      <protection locked="0"/>
    </xf>
    <xf numFmtId="0" fontId="21" fillId="0" borderId="6" xfId="2" applyFont="1" applyFill="1" applyBorder="1" applyAlignment="1" applyProtection="1">
      <alignment horizontal="left" vertical="top"/>
    </xf>
    <xf numFmtId="0" fontId="17" fillId="0" borderId="0" xfId="2" applyFont="1" applyFill="1" applyBorder="1" applyAlignment="1" applyProtection="1">
      <alignment horizontal="center" vertical="top" wrapText="1"/>
      <protection locked="0"/>
    </xf>
    <xf numFmtId="1" fontId="17" fillId="0" borderId="0" xfId="2" applyNumberFormat="1" applyFont="1" applyFill="1" applyBorder="1" applyAlignment="1" applyProtection="1">
      <alignment horizontal="center" vertical="top" wrapText="1"/>
      <protection locked="0"/>
    </xf>
    <xf numFmtId="1" fontId="17" fillId="4" borderId="6" xfId="2" applyNumberFormat="1" applyFont="1" applyFill="1" applyBorder="1" applyAlignment="1" applyProtection="1">
      <alignment horizontal="center" vertical="top" wrapText="1"/>
      <protection locked="0"/>
    </xf>
    <xf numFmtId="0" fontId="17" fillId="4" borderId="6" xfId="2" applyFont="1" applyFill="1" applyBorder="1" applyAlignment="1" applyProtection="1">
      <alignment horizontal="right" vertical="top" wrapText="1"/>
      <protection locked="0"/>
    </xf>
    <xf numFmtId="0" fontId="21" fillId="4" borderId="18" xfId="2" applyFont="1" applyFill="1" applyBorder="1" applyAlignment="1" applyProtection="1">
      <alignment horizontal="left" vertical="top"/>
      <protection locked="0"/>
    </xf>
    <xf numFmtId="0" fontId="17" fillId="4" borderId="18" xfId="2" applyFont="1" applyFill="1" applyBorder="1" applyAlignment="1" applyProtection="1">
      <alignment horizontal="left" vertical="top" wrapText="1"/>
      <protection locked="0"/>
    </xf>
    <xf numFmtId="0" fontId="17" fillId="4" borderId="19" xfId="2" applyFont="1" applyFill="1" applyBorder="1" applyAlignment="1" applyProtection="1">
      <alignment horizontal="left" vertical="top" wrapText="1"/>
      <protection locked="0"/>
    </xf>
    <xf numFmtId="1" fontId="17" fillId="4" borderId="19" xfId="2" applyNumberFormat="1" applyFont="1" applyFill="1" applyBorder="1" applyAlignment="1" applyProtection="1">
      <alignment horizontal="left" vertical="top" wrapText="1"/>
      <protection locked="0"/>
    </xf>
    <xf numFmtId="1" fontId="17" fillId="4" borderId="20" xfId="2" applyNumberFormat="1" applyFont="1" applyFill="1" applyBorder="1" applyAlignment="1" applyProtection="1">
      <alignment horizontal="left" vertical="top" wrapText="1"/>
      <protection locked="0"/>
    </xf>
    <xf numFmtId="0" fontId="17" fillId="4" borderId="7" xfId="2" applyFont="1" applyFill="1" applyBorder="1" applyAlignment="1" applyProtection="1">
      <alignment horizontal="right" vertical="top" wrapText="1"/>
      <protection locked="0"/>
    </xf>
    <xf numFmtId="0" fontId="17" fillId="2" borderId="0" xfId="0" applyFont="1" applyFill="1" applyBorder="1" applyAlignment="1" applyProtection="1">
      <alignment horizontal="center" vertical="center"/>
    </xf>
    <xf numFmtId="0" fontId="17" fillId="4" borderId="17" xfId="2" applyFont="1" applyFill="1" applyBorder="1" applyAlignment="1" applyProtection="1">
      <alignment horizontal="center" vertical="top" wrapText="1"/>
    </xf>
    <xf numFmtId="1" fontId="17" fillId="4" borderId="17" xfId="2" applyNumberFormat="1" applyFont="1" applyFill="1" applyBorder="1" applyAlignment="1" applyProtection="1">
      <alignment horizontal="center" vertical="top" wrapText="1"/>
    </xf>
    <xf numFmtId="0" fontId="17" fillId="4" borderId="8" xfId="2" applyFont="1" applyFill="1" applyBorder="1" applyAlignment="1" applyProtection="1">
      <alignment horizontal="center" vertical="top" wrapText="1"/>
    </xf>
    <xf numFmtId="1" fontId="17" fillId="4" borderId="8" xfId="2" applyNumberFormat="1" applyFont="1" applyFill="1" applyBorder="1" applyAlignment="1" applyProtection="1">
      <alignment horizontal="center" vertical="top" wrapText="1"/>
    </xf>
    <xf numFmtId="0" fontId="21" fillId="4" borderId="1" xfId="2" applyFont="1" applyFill="1" applyBorder="1" applyAlignment="1" applyProtection="1">
      <alignment horizontal="center" vertical="top" wrapText="1"/>
    </xf>
    <xf numFmtId="1" fontId="21" fillId="4" borderId="1" xfId="2" applyNumberFormat="1" applyFont="1" applyFill="1" applyBorder="1" applyAlignment="1" applyProtection="1">
      <alignment horizontal="center" vertical="top" wrapText="1"/>
    </xf>
    <xf numFmtId="14" fontId="17" fillId="2" borderId="0" xfId="10" applyNumberFormat="1" applyFont="1" applyFill="1" applyBorder="1" applyAlignment="1" applyProtection="1">
      <alignment vertical="center"/>
    </xf>
    <xf numFmtId="0" fontId="17" fillId="2" borderId="0" xfId="10" applyFont="1" applyFill="1" applyBorder="1" applyAlignment="1" applyProtection="1">
      <alignment vertical="center"/>
      <protection locked="0"/>
    </xf>
    <xf numFmtId="14" fontId="17"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49" fontId="17" fillId="0" borderId="1" xfId="1" applyNumberFormat="1" applyFont="1" applyFill="1" applyBorder="1" applyAlignment="1" applyProtection="1">
      <alignment horizontal="left" vertical="center" wrapText="1" indent="2"/>
    </xf>
    <xf numFmtId="0" fontId="32" fillId="4" borderId="0" xfId="3" applyFont="1" applyFill="1" applyAlignment="1" applyProtection="1">
      <alignment horizontal="center" vertical="center" wrapText="1"/>
    </xf>
    <xf numFmtId="0" fontId="11" fillId="0" borderId="0" xfId="0" applyFont="1" applyAlignment="1">
      <alignment wrapText="1"/>
    </xf>
    <xf numFmtId="0" fontId="11" fillId="0" borderId="0" xfId="0" applyFont="1" applyFill="1"/>
    <xf numFmtId="0" fontId="17" fillId="0" borderId="0" xfId="9" applyFont="1" applyAlignment="1" applyProtection="1">
      <alignment vertical="center"/>
      <protection locked="0"/>
    </xf>
    <xf numFmtId="0" fontId="17" fillId="4" borderId="0" xfId="9" applyFont="1" applyFill="1" applyBorder="1" applyAlignment="1" applyProtection="1">
      <alignment vertical="center"/>
    </xf>
    <xf numFmtId="0" fontId="17" fillId="4" borderId="0" xfId="9" applyFont="1" applyFill="1" applyBorder="1" applyAlignment="1" applyProtection="1">
      <alignment vertical="center"/>
      <protection locked="0"/>
    </xf>
    <xf numFmtId="0" fontId="17" fillId="0" borderId="0" xfId="15" applyFont="1" applyFill="1" applyBorder="1" applyAlignment="1" applyProtection="1">
      <alignment vertical="center"/>
      <protection locked="0"/>
    </xf>
    <xf numFmtId="0" fontId="17" fillId="4" borderId="26" xfId="9" applyFont="1" applyFill="1" applyBorder="1" applyAlignment="1" applyProtection="1">
      <alignment horizontal="right" vertical="center"/>
    </xf>
    <xf numFmtId="14" fontId="17" fillId="0" borderId="26" xfId="9" applyNumberFormat="1" applyFont="1" applyBorder="1" applyAlignment="1" applyProtection="1">
      <alignment vertical="center"/>
      <protection locked="0"/>
    </xf>
    <xf numFmtId="0" fontId="17" fillId="4" borderId="27" xfId="9" applyFont="1" applyFill="1" applyBorder="1" applyAlignment="1" applyProtection="1">
      <alignment vertical="center"/>
    </xf>
    <xf numFmtId="0" fontId="21" fillId="4" borderId="0" xfId="9" applyFont="1" applyFill="1" applyBorder="1" applyAlignment="1" applyProtection="1">
      <alignment horizontal="right" vertical="center"/>
    </xf>
    <xf numFmtId="165" fontId="17" fillId="4" borderId="0" xfId="9" applyNumberFormat="1" applyFont="1" applyFill="1" applyBorder="1" applyAlignment="1" applyProtection="1">
      <alignment vertical="center"/>
    </xf>
    <xf numFmtId="0" fontId="17" fillId="0" borderId="0" xfId="15" applyFont="1" applyFill="1" applyBorder="1" applyAlignment="1" applyProtection="1">
      <alignment vertical="center"/>
    </xf>
    <xf numFmtId="0" fontId="17" fillId="4" borderId="26" xfId="9" applyFont="1" applyFill="1" applyBorder="1" applyAlignment="1" applyProtection="1">
      <alignment vertical="center"/>
      <protection locked="0"/>
    </xf>
    <xf numFmtId="14" fontId="21" fillId="2" borderId="0" xfId="9" applyNumberFormat="1" applyFont="1" applyFill="1" applyBorder="1" applyAlignment="1" applyProtection="1">
      <alignment vertical="center"/>
    </xf>
    <xf numFmtId="0" fontId="17" fillId="2" borderId="0" xfId="9" applyFont="1" applyFill="1" applyBorder="1" applyAlignment="1" applyProtection="1">
      <alignment vertical="center"/>
      <protection locked="0"/>
    </xf>
    <xf numFmtId="0" fontId="17" fillId="2" borderId="0" xfId="9" applyFont="1" applyFill="1" applyBorder="1" applyAlignment="1" applyProtection="1">
      <alignment horizontal="left" vertical="center"/>
    </xf>
    <xf numFmtId="0" fontId="17" fillId="2" borderId="0" xfId="9" applyFont="1" applyFill="1" applyBorder="1" applyAlignment="1" applyProtection="1">
      <alignment vertical="center"/>
    </xf>
    <xf numFmtId="0" fontId="17" fillId="2" borderId="26" xfId="9" applyFont="1" applyFill="1" applyBorder="1" applyAlignment="1" applyProtection="1">
      <alignment vertical="center"/>
      <protection locked="0"/>
    </xf>
    <xf numFmtId="0" fontId="21" fillId="4" borderId="0" xfId="9" applyFont="1" applyFill="1" applyBorder="1" applyAlignment="1" applyProtection="1">
      <alignment horizontal="right" vertical="center"/>
      <protection locked="0"/>
    </xf>
    <xf numFmtId="165" fontId="17" fillId="4" borderId="0" xfId="9" applyNumberFormat="1" applyFont="1" applyFill="1" applyBorder="1" applyAlignment="1" applyProtection="1">
      <alignment vertical="center"/>
      <protection locked="0"/>
    </xf>
    <xf numFmtId="49" fontId="17" fillId="4" borderId="0" xfId="9" applyNumberFormat="1" applyFont="1" applyFill="1" applyBorder="1" applyAlignment="1" applyProtection="1">
      <alignment vertical="center"/>
      <protection locked="0"/>
    </xf>
    <xf numFmtId="0" fontId="21" fillId="0" borderId="0" xfId="9" applyFont="1" applyBorder="1" applyAlignment="1" applyProtection="1">
      <alignment horizontal="center"/>
      <protection locked="0"/>
    </xf>
    <xf numFmtId="0" fontId="21" fillId="0" borderId="0" xfId="9" applyFont="1" applyBorder="1" applyAlignment="1" applyProtection="1">
      <alignment horizontal="center" vertical="center"/>
      <protection locked="0"/>
    </xf>
    <xf numFmtId="0" fontId="21" fillId="0" borderId="0" xfId="15" applyFont="1" applyFill="1" applyBorder="1" applyAlignment="1" applyProtection="1">
      <alignment horizontal="center"/>
      <protection locked="0"/>
    </xf>
    <xf numFmtId="14" fontId="17" fillId="2" borderId="0" xfId="9" applyNumberFormat="1" applyFont="1" applyFill="1" applyBorder="1" applyAlignment="1" applyProtection="1">
      <alignment vertical="center"/>
    </xf>
    <xf numFmtId="14" fontId="17" fillId="2" borderId="3" xfId="9" applyNumberFormat="1" applyFont="1" applyFill="1" applyBorder="1" applyAlignment="1" applyProtection="1">
      <alignment vertical="center"/>
    </xf>
    <xf numFmtId="0" fontId="17" fillId="2" borderId="3" xfId="9" applyFont="1" applyFill="1" applyBorder="1" applyAlignment="1" applyProtection="1">
      <alignment vertical="center"/>
      <protection locked="0"/>
    </xf>
    <xf numFmtId="14" fontId="17" fillId="2" borderId="3" xfId="9" applyNumberFormat="1" applyFont="1" applyFill="1" applyBorder="1" applyAlignment="1" applyProtection="1">
      <alignment horizontal="center" vertical="center"/>
    </xf>
    <xf numFmtId="14" fontId="21" fillId="2" borderId="0" xfId="9" applyNumberFormat="1" applyFont="1" applyFill="1" applyBorder="1" applyAlignment="1" applyProtection="1">
      <alignment vertical="center" wrapText="1"/>
    </xf>
    <xf numFmtId="0" fontId="17" fillId="4" borderId="0" xfId="1" applyFont="1" applyFill="1" applyAlignment="1" applyProtection="1">
      <alignment horizontal="center" vertical="center"/>
    </xf>
    <xf numFmtId="0" fontId="17" fillId="4" borderId="27" xfId="0" applyFont="1" applyFill="1" applyBorder="1" applyAlignment="1">
      <alignment vertical="center"/>
    </xf>
    <xf numFmtId="0" fontId="21" fillId="4" borderId="0" xfId="9" applyFont="1" applyFill="1" applyBorder="1" applyAlignment="1" applyProtection="1">
      <alignment vertical="center"/>
    </xf>
    <xf numFmtId="0" fontId="17" fillId="4" borderId="26" xfId="9" applyFont="1" applyFill="1" applyBorder="1" applyAlignment="1" applyProtection="1">
      <alignment vertical="center"/>
    </xf>
    <xf numFmtId="0" fontId="21" fillId="4" borderId="12" xfId="9" applyFont="1" applyFill="1" applyBorder="1" applyAlignment="1" applyProtection="1">
      <alignment horizontal="center" vertical="center" wrapText="1"/>
    </xf>
    <xf numFmtId="0" fontId="21" fillId="4" borderId="13" xfId="9" applyFont="1" applyFill="1" applyBorder="1" applyAlignment="1" applyProtection="1">
      <alignment horizontal="center" vertical="center" wrapText="1"/>
    </xf>
    <xf numFmtId="0" fontId="21" fillId="4" borderId="14" xfId="9" applyFont="1" applyFill="1" applyBorder="1" applyAlignment="1" applyProtection="1">
      <alignment horizontal="center" vertical="center" wrapText="1"/>
    </xf>
    <xf numFmtId="0" fontId="21" fillId="3" borderId="12" xfId="9" applyFont="1" applyFill="1" applyBorder="1" applyAlignment="1" applyProtection="1">
      <alignment horizontal="center" vertical="center" wrapText="1"/>
    </xf>
    <xf numFmtId="0" fontId="21" fillId="3" borderId="13" xfId="9" applyFont="1" applyFill="1" applyBorder="1" applyAlignment="1" applyProtection="1">
      <alignment horizontal="center" vertical="center" wrapText="1"/>
    </xf>
    <xf numFmtId="0" fontId="21" fillId="3" borderId="14" xfId="15" applyFont="1" applyFill="1" applyBorder="1" applyAlignment="1" applyProtection="1">
      <alignment horizontal="center" vertical="center" wrapText="1"/>
    </xf>
    <xf numFmtId="0" fontId="21" fillId="3" borderId="15" xfId="9" applyFont="1" applyFill="1" applyBorder="1" applyAlignment="1" applyProtection="1">
      <alignment horizontal="center" vertical="center" wrapText="1"/>
    </xf>
    <xf numFmtId="0" fontId="21" fillId="4" borderId="10" xfId="9" applyFont="1" applyFill="1" applyBorder="1" applyAlignment="1" applyProtection="1">
      <alignment horizontal="center" vertical="center" wrapText="1"/>
    </xf>
    <xf numFmtId="0" fontId="21" fillId="0" borderId="0" xfId="9" applyFont="1" applyAlignment="1" applyProtection="1">
      <alignment horizontal="center" vertical="center" wrapText="1"/>
      <protection locked="0"/>
    </xf>
    <xf numFmtId="0" fontId="17" fillId="0" borderId="0" xfId="9" applyFont="1" applyAlignment="1" applyProtection="1">
      <alignment horizontal="center" vertical="center"/>
      <protection locked="0"/>
    </xf>
    <xf numFmtId="0" fontId="17" fillId="0" borderId="0" xfId="15" applyFont="1" applyFill="1" applyAlignment="1" applyProtection="1">
      <alignment vertical="center"/>
      <protection locked="0"/>
    </xf>
    <xf numFmtId="49" fontId="17" fillId="0" borderId="0" xfId="9" applyNumberFormat="1" applyFont="1" applyAlignment="1" applyProtection="1">
      <alignment vertical="center"/>
      <protection locked="0"/>
    </xf>
    <xf numFmtId="0" fontId="17" fillId="0" borderId="1" xfId="0" applyFont="1" applyFill="1" applyBorder="1" applyProtection="1"/>
    <xf numFmtId="0" fontId="17" fillId="0" borderId="0" xfId="3" applyFont="1" applyAlignment="1" applyProtection="1">
      <alignment vertical="center"/>
      <protection locked="0"/>
    </xf>
    <xf numFmtId="0" fontId="21" fillId="4" borderId="28" xfId="9" applyFont="1" applyFill="1" applyBorder="1" applyAlignment="1" applyProtection="1">
      <alignment horizontal="center" vertical="center"/>
    </xf>
    <xf numFmtId="0" fontId="21" fillId="4" borderId="29" xfId="9" applyFont="1" applyFill="1" applyBorder="1" applyAlignment="1" applyProtection="1">
      <alignment horizontal="center" vertical="center"/>
    </xf>
    <xf numFmtId="0" fontId="21" fillId="4" borderId="30" xfId="9" applyFont="1" applyFill="1" applyBorder="1" applyAlignment="1" applyProtection="1">
      <alignment horizontal="center" vertical="center"/>
    </xf>
    <xf numFmtId="0" fontId="21" fillId="4" borderId="31" xfId="9" applyFont="1" applyFill="1" applyBorder="1" applyAlignment="1" applyProtection="1">
      <alignment horizontal="center" vertical="center"/>
    </xf>
    <xf numFmtId="0" fontId="21" fillId="4" borderId="32" xfId="9" applyFont="1" applyFill="1" applyBorder="1" applyAlignment="1" applyProtection="1">
      <alignment horizontal="center" vertical="center" wrapText="1"/>
    </xf>
    <xf numFmtId="0" fontId="17" fillId="4" borderId="0" xfId="0" applyFont="1" applyFill="1" applyBorder="1" applyAlignment="1">
      <alignment horizontal="center" vertical="center"/>
    </xf>
    <xf numFmtId="14" fontId="17" fillId="4" borderId="0" xfId="9" applyNumberFormat="1" applyFont="1" applyFill="1" applyBorder="1" applyAlignment="1" applyProtection="1">
      <alignment horizontal="center" vertical="center"/>
    </xf>
    <xf numFmtId="49" fontId="17" fillId="2" borderId="0" xfId="9" applyNumberFormat="1" applyFont="1" applyFill="1" applyBorder="1" applyAlignment="1" applyProtection="1">
      <alignment horizontal="center" vertical="center"/>
      <protection locked="0"/>
    </xf>
    <xf numFmtId="49" fontId="17" fillId="4" borderId="0" xfId="9" applyNumberFormat="1" applyFont="1" applyFill="1" applyBorder="1" applyAlignment="1" applyProtection="1">
      <alignment horizontal="center" vertical="center"/>
      <protection locked="0"/>
    </xf>
    <xf numFmtId="14" fontId="17" fillId="2" borderId="0" xfId="9" applyNumberFormat="1" applyFont="1" applyFill="1" applyBorder="1" applyAlignment="1" applyProtection="1">
      <alignment horizontal="center" vertical="center"/>
    </xf>
    <xf numFmtId="0" fontId="17" fillId="0" borderId="0" xfId="0" applyFont="1" applyAlignment="1">
      <alignment horizontal="center" vertical="center"/>
    </xf>
    <xf numFmtId="49" fontId="17" fillId="0" borderId="0" xfId="9" applyNumberFormat="1" applyFont="1" applyAlignment="1" applyProtection="1">
      <alignment horizontal="center" vertical="center"/>
      <protection locked="0"/>
    </xf>
    <xf numFmtId="0" fontId="17" fillId="0" borderId="1" xfId="0" applyFont="1" applyFill="1" applyBorder="1" applyProtection="1">
      <protection locked="0"/>
    </xf>
    <xf numFmtId="4" fontId="21" fillId="4" borderId="1" xfId="1" applyNumberFormat="1" applyFont="1" applyFill="1" applyBorder="1" applyAlignment="1" applyProtection="1">
      <alignment horizontal="right" vertical="center"/>
    </xf>
    <xf numFmtId="4" fontId="21" fillId="4" borderId="1" xfId="1" applyNumberFormat="1" applyFont="1" applyFill="1" applyBorder="1" applyAlignment="1" applyProtection="1">
      <alignment horizontal="right" vertical="center" wrapText="1"/>
    </xf>
    <xf numFmtId="3" fontId="21" fillId="0" borderId="1" xfId="1" applyNumberFormat="1" applyFont="1" applyFill="1" applyBorder="1" applyAlignment="1" applyProtection="1">
      <alignment horizontal="right" vertical="center" wrapText="1"/>
      <protection locked="0"/>
    </xf>
    <xf numFmtId="4" fontId="21" fillId="0" borderId="1" xfId="1" applyNumberFormat="1" applyFont="1" applyFill="1" applyBorder="1" applyAlignment="1" applyProtection="1">
      <alignment horizontal="right" vertical="center" wrapText="1"/>
      <protection locked="0"/>
    </xf>
    <xf numFmtId="3" fontId="17" fillId="0" borderId="1" xfId="1" applyNumberFormat="1" applyFont="1" applyFill="1" applyBorder="1" applyAlignment="1" applyProtection="1">
      <alignment horizontal="right" vertical="center" wrapText="1"/>
      <protection locked="0"/>
    </xf>
    <xf numFmtId="4" fontId="17" fillId="4" borderId="1" xfId="1" applyNumberFormat="1" applyFont="1" applyFill="1" applyBorder="1" applyAlignment="1" applyProtection="1">
      <alignment horizontal="right" vertical="center" wrapText="1"/>
    </xf>
    <xf numFmtId="4" fontId="21" fillId="2" borderId="1" xfId="1" applyNumberFormat="1" applyFont="1" applyFill="1" applyBorder="1" applyAlignment="1" applyProtection="1">
      <alignment horizontal="right" vertical="center" wrapText="1"/>
      <protection locked="0"/>
    </xf>
    <xf numFmtId="3" fontId="21" fillId="0" borderId="1" xfId="1" applyNumberFormat="1" applyFont="1" applyFill="1" applyBorder="1" applyAlignment="1" applyProtection="1">
      <alignment horizontal="right" vertical="center"/>
      <protection locked="0"/>
    </xf>
    <xf numFmtId="3" fontId="21" fillId="0" borderId="1" xfId="1" applyNumberFormat="1" applyFont="1" applyFill="1" applyBorder="1" applyAlignment="1" applyProtection="1">
      <alignment horizontal="right" vertical="center" wrapText="1"/>
    </xf>
    <xf numFmtId="0" fontId="17" fillId="0" borderId="1" xfId="2" applyFont="1" applyFill="1" applyBorder="1" applyAlignment="1" applyProtection="1">
      <alignment horizontal="right" vertical="center"/>
      <protection locked="0"/>
    </xf>
    <xf numFmtId="1" fontId="17" fillId="0" borderId="1" xfId="2" applyNumberFormat="1" applyFont="1" applyFill="1" applyBorder="1" applyAlignment="1" applyProtection="1">
      <alignment horizontal="right" vertical="top"/>
      <protection locked="0"/>
    </xf>
    <xf numFmtId="2" fontId="17" fillId="0" borderId="4" xfId="2" applyNumberFormat="1" applyFont="1" applyFill="1" applyBorder="1" applyAlignment="1" applyProtection="1">
      <alignment horizontal="right" vertical="center"/>
      <protection locked="0"/>
    </xf>
    <xf numFmtId="3" fontId="17" fillId="0" borderId="24" xfId="1" applyNumberFormat="1" applyFont="1" applyFill="1" applyBorder="1" applyAlignment="1" applyProtection="1">
      <alignment horizontal="right" vertical="center" wrapText="1"/>
    </xf>
    <xf numFmtId="0" fontId="21" fillId="0" borderId="4" xfId="3" applyFont="1" applyFill="1" applyBorder="1" applyAlignment="1" applyProtection="1">
      <alignment horizontal="right"/>
    </xf>
    <xf numFmtId="0" fontId="17" fillId="0" borderId="1" xfId="1" applyFont="1" applyFill="1" applyBorder="1" applyAlignment="1" applyProtection="1">
      <alignment vertical="center" wrapText="1"/>
    </xf>
    <xf numFmtId="4" fontId="17" fillId="0" borderId="1" xfId="1" applyNumberFormat="1" applyFont="1" applyFill="1" applyBorder="1" applyAlignment="1" applyProtection="1">
      <alignment horizontal="center" vertical="center" wrapText="1"/>
      <protection locked="0"/>
    </xf>
    <xf numFmtId="3" fontId="17" fillId="0" borderId="1" xfId="1"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vertical="center"/>
      <protection locked="0"/>
    </xf>
    <xf numFmtId="49" fontId="17" fillId="0" borderId="1" xfId="0" applyNumberFormat="1" applyFont="1" applyFill="1" applyBorder="1" applyAlignment="1">
      <alignment horizontal="left" vertical="center"/>
    </xf>
    <xf numFmtId="0" fontId="18" fillId="0" borderId="1" xfId="0" applyFont="1" applyFill="1" applyBorder="1" applyAlignment="1">
      <alignment vertical="center" wrapText="1"/>
    </xf>
    <xf numFmtId="2" fontId="18" fillId="0" borderId="1" xfId="0" applyNumberFormat="1" applyFont="1" applyFill="1" applyBorder="1" applyAlignment="1">
      <alignment horizontal="left" vertical="center"/>
    </xf>
    <xf numFmtId="49" fontId="18" fillId="0" borderId="1" xfId="0" applyNumberFormat="1" applyFont="1" applyFill="1" applyBorder="1" applyAlignment="1">
      <alignment horizontal="left"/>
    </xf>
    <xf numFmtId="0" fontId="18" fillId="0" borderId="1" xfId="0" applyFont="1" applyFill="1" applyBorder="1" applyAlignment="1">
      <alignment horizontal="left" vertical="center"/>
    </xf>
    <xf numFmtId="0" fontId="17" fillId="0" borderId="1" xfId="0" applyFont="1" applyFill="1" applyBorder="1" applyAlignment="1" applyProtection="1">
      <alignment vertical="center"/>
    </xf>
    <xf numFmtId="49" fontId="18" fillId="0" borderId="1" xfId="0" applyNumberFormat="1" applyFont="1" applyFill="1" applyBorder="1" applyAlignment="1">
      <alignment horizontal="left" vertical="center" wrapText="1"/>
    </xf>
    <xf numFmtId="0" fontId="17" fillId="0" borderId="1" xfId="0" applyFont="1" applyFill="1" applyBorder="1" applyAlignment="1" applyProtection="1">
      <alignment vertical="center" wrapText="1"/>
    </xf>
    <xf numFmtId="3" fontId="17" fillId="2" borderId="1" xfId="1" applyNumberFormat="1" applyFont="1" applyFill="1" applyBorder="1" applyAlignment="1" applyProtection="1">
      <alignment horizontal="center" vertical="center" wrapText="1"/>
      <protection locked="0"/>
    </xf>
    <xf numFmtId="0" fontId="18" fillId="0" borderId="1" xfId="0" applyFont="1" applyFill="1" applyBorder="1" applyAlignment="1"/>
    <xf numFmtId="0" fontId="18" fillId="0" borderId="1" xfId="0" applyFont="1" applyFill="1" applyBorder="1" applyAlignment="1">
      <alignment horizontal="left" vertical="center" wrapText="1"/>
    </xf>
    <xf numFmtId="0" fontId="11" fillId="4" borderId="1" xfId="0" applyFont="1" applyFill="1" applyBorder="1" applyAlignment="1">
      <alignment vertical="center"/>
    </xf>
    <xf numFmtId="0" fontId="35" fillId="0" borderId="1" xfId="0" applyFont="1" applyBorder="1" applyAlignment="1">
      <alignment vertical="center"/>
    </xf>
    <xf numFmtId="3" fontId="17" fillId="2" borderId="1" xfId="1" applyNumberFormat="1" applyFont="1" applyFill="1" applyBorder="1" applyAlignment="1" applyProtection="1">
      <alignment vertical="center" wrapText="1"/>
      <protection locked="0"/>
    </xf>
    <xf numFmtId="0" fontId="0" fillId="0" borderId="0" xfId="0" applyAlignment="1">
      <alignment vertical="center"/>
    </xf>
    <xf numFmtId="49" fontId="17" fillId="0" borderId="1" xfId="0" applyNumberFormat="1" applyFont="1" applyFill="1" applyBorder="1" applyAlignment="1" applyProtection="1">
      <alignment vertical="center" wrapText="1"/>
      <protection locked="0"/>
    </xf>
    <xf numFmtId="0" fontId="11" fillId="0" borderId="1" xfId="0" applyFont="1" applyBorder="1" applyAlignment="1">
      <alignment vertical="center"/>
    </xf>
    <xf numFmtId="0" fontId="11" fillId="0" borderId="1" xfId="1" applyFont="1" applyFill="1" applyBorder="1" applyAlignment="1" applyProtection="1">
      <alignment vertical="center" wrapText="1"/>
    </xf>
    <xf numFmtId="49" fontId="11" fillId="0" borderId="1" xfId="0" applyNumberFormat="1" applyFont="1" applyFill="1" applyBorder="1" applyAlignment="1" applyProtection="1">
      <alignment vertical="center" wrapText="1"/>
      <protection locked="0"/>
    </xf>
    <xf numFmtId="3" fontId="11" fillId="2" borderId="1" xfId="1" applyNumberFormat="1" applyFont="1" applyFill="1" applyBorder="1" applyAlignment="1" applyProtection="1">
      <alignment vertical="center" wrapText="1"/>
      <protection locked="0"/>
    </xf>
    <xf numFmtId="0" fontId="11" fillId="0" borderId="0" xfId="0" applyFont="1" applyAlignment="1">
      <alignment vertical="center"/>
    </xf>
    <xf numFmtId="49" fontId="11" fillId="0" borderId="1" xfId="1" applyNumberFormat="1" applyFont="1" applyFill="1" applyBorder="1" applyAlignment="1" applyProtection="1">
      <alignment vertical="center" wrapText="1"/>
    </xf>
    <xf numFmtId="49" fontId="36" fillId="0" borderId="1" xfId="0" applyNumberFormat="1" applyFont="1" applyFill="1" applyBorder="1" applyAlignment="1">
      <alignment horizontal="left" vertical="center" wrapText="1"/>
    </xf>
    <xf numFmtId="0" fontId="11" fillId="0" borderId="1" xfId="1" applyFont="1" applyFill="1" applyBorder="1" applyAlignment="1" applyProtection="1">
      <alignment horizontal="left" vertical="center" wrapText="1"/>
    </xf>
    <xf numFmtId="0" fontId="11" fillId="0" borderId="1" xfId="0" applyFont="1" applyBorder="1" applyAlignment="1">
      <alignment horizontal="left"/>
    </xf>
    <xf numFmtId="0" fontId="11" fillId="0" borderId="1" xfId="1" applyFont="1" applyFill="1" applyBorder="1" applyAlignment="1" applyProtection="1">
      <alignment horizontal="right" vertical="center" wrapText="1"/>
    </xf>
    <xf numFmtId="4" fontId="11" fillId="0" borderId="1" xfId="0" applyNumberFormat="1" applyFont="1" applyBorder="1"/>
    <xf numFmtId="0" fontId="11" fillId="0" borderId="1" xfId="1" applyFont="1" applyFill="1" applyBorder="1" applyAlignment="1" applyProtection="1">
      <alignment vertical="top" wrapText="1"/>
    </xf>
    <xf numFmtId="49" fontId="11" fillId="0" borderId="1" xfId="1" applyNumberFormat="1" applyFont="1" applyFill="1" applyBorder="1" applyAlignment="1" applyProtection="1">
      <alignment horizontal="left" vertical="center" wrapText="1" indent="1"/>
    </xf>
    <xf numFmtId="49" fontId="11" fillId="0" borderId="1" xfId="0" applyNumberFormat="1" applyFont="1" applyFill="1" applyBorder="1" applyAlignment="1" applyProtection="1">
      <alignment horizontal="left" vertical="center" wrapText="1"/>
      <protection locked="0"/>
    </xf>
    <xf numFmtId="166" fontId="17" fillId="2" borderId="2" xfId="10" applyNumberFormat="1" applyFont="1" applyFill="1" applyBorder="1" applyAlignment="1" applyProtection="1">
      <alignment horizontal="left" vertical="center" wrapText="1"/>
      <protection locked="0"/>
    </xf>
    <xf numFmtId="0" fontId="17" fillId="0" borderId="1" xfId="1" applyFont="1" applyFill="1" applyBorder="1" applyAlignment="1" applyProtection="1">
      <alignment horizontal="right" vertical="center" wrapText="1"/>
    </xf>
    <xf numFmtId="0" fontId="17" fillId="2" borderId="0" xfId="0" applyFont="1" applyFill="1"/>
    <xf numFmtId="0" fontId="17" fillId="0" borderId="1" xfId="0" applyFont="1" applyFill="1" applyBorder="1"/>
    <xf numFmtId="4" fontId="17" fillId="0" borderId="1" xfId="0" applyNumberFormat="1" applyFont="1" applyBorder="1"/>
    <xf numFmtId="0" fontId="18" fillId="0" borderId="1" xfId="4" applyFont="1" applyFill="1" applyBorder="1" applyAlignment="1" applyProtection="1">
      <alignment vertical="center" wrapText="1"/>
      <protection locked="0"/>
    </xf>
    <xf numFmtId="0" fontId="18" fillId="0" borderId="1" xfId="16" applyFont="1" applyFill="1" applyBorder="1" applyAlignment="1" applyProtection="1">
      <alignment vertical="center" wrapText="1"/>
      <protection locked="0"/>
    </xf>
    <xf numFmtId="0" fontId="18" fillId="0" borderId="1" xfId="16" applyFont="1" applyBorder="1" applyAlignment="1" applyProtection="1">
      <alignment horizontal="center" vertical="center" wrapText="1"/>
      <protection locked="0"/>
    </xf>
    <xf numFmtId="14" fontId="18" fillId="0" borderId="1" xfId="16" applyNumberFormat="1" applyFont="1" applyFill="1" applyBorder="1" applyAlignment="1" applyProtection="1">
      <alignment vertical="center" wrapText="1"/>
      <protection locked="0"/>
    </xf>
    <xf numFmtId="0" fontId="21" fillId="2" borderId="0" xfId="0" applyFont="1" applyFill="1"/>
    <xf numFmtId="0" fontId="17" fillId="4" borderId="0" xfId="1" applyFont="1" applyFill="1" applyAlignment="1" applyProtection="1">
      <alignment horizontal="center" vertical="center"/>
    </xf>
    <xf numFmtId="0" fontId="17" fillId="2" borderId="0" xfId="0" applyFont="1" applyFill="1" applyAlignment="1" applyProtection="1">
      <alignment horizontal="left"/>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0" xfId="0" applyFont="1" applyFill="1" applyAlignment="1" applyProtection="1">
      <alignment vertical="center"/>
      <protection locked="0"/>
    </xf>
    <xf numFmtId="0" fontId="17" fillId="4" borderId="1" xfId="5" applyFont="1" applyFill="1" applyBorder="1" applyAlignment="1" applyProtection="1">
      <alignment horizontal="left" vertical="center" wrapText="1"/>
      <protection locked="0"/>
    </xf>
    <xf numFmtId="4" fontId="17" fillId="4" borderId="0" xfId="1" applyNumberFormat="1" applyFont="1" applyFill="1" applyBorder="1" applyAlignment="1" applyProtection="1">
      <alignment horizontal="center" vertical="center"/>
    </xf>
    <xf numFmtId="4" fontId="17" fillId="4" borderId="0" xfId="0" applyNumberFormat="1" applyFont="1" applyFill="1" applyProtection="1"/>
    <xf numFmtId="4" fontId="17" fillId="2" borderId="0" xfId="0" applyNumberFormat="1" applyFont="1" applyFill="1" applyProtection="1"/>
    <xf numFmtId="4" fontId="21" fillId="4" borderId="1" xfId="1" applyNumberFormat="1" applyFont="1" applyFill="1" applyBorder="1" applyAlignment="1" applyProtection="1">
      <alignment horizontal="center" vertical="center" wrapText="1"/>
    </xf>
    <xf numFmtId="4" fontId="17" fillId="0" borderId="0" xfId="0" applyNumberFormat="1" applyFont="1" applyProtection="1">
      <protection locked="0"/>
    </xf>
    <xf numFmtId="4" fontId="11" fillId="0" borderId="0" xfId="0" applyNumberFormat="1" applyFont="1" applyProtection="1">
      <protection locked="0"/>
    </xf>
    <xf numFmtId="4" fontId="17" fillId="0" borderId="0" xfId="0" applyNumberFormat="1" applyFont="1" applyBorder="1" applyProtection="1">
      <protection locked="0"/>
    </xf>
    <xf numFmtId="4" fontId="11" fillId="0" borderId="0" xfId="0" applyNumberFormat="1" applyFont="1"/>
    <xf numFmtId="0" fontId="21" fillId="0" borderId="1" xfId="0" applyFont="1" applyFill="1" applyBorder="1" applyProtection="1"/>
    <xf numFmtId="0" fontId="17" fillId="0" borderId="0" xfId="0" applyFont="1"/>
    <xf numFmtId="0" fontId="21" fillId="0" borderId="0" xfId="0" applyFont="1"/>
    <xf numFmtId="0" fontId="21" fillId="0" borderId="0" xfId="1" applyFont="1" applyAlignment="1" applyProtection="1">
      <alignment horizontal="center" vertical="center" wrapText="1"/>
      <protection locked="0"/>
    </xf>
    <xf numFmtId="0" fontId="17" fillId="0" borderId="1" xfId="0" applyFont="1" applyBorder="1"/>
    <xf numFmtId="0" fontId="17" fillId="0" borderId="1" xfId="0" applyFont="1" applyBorder="1" applyAlignment="1"/>
    <xf numFmtId="0" fontId="21" fillId="4" borderId="1" xfId="0" applyFont="1" applyFill="1" applyBorder="1"/>
    <xf numFmtId="0" fontId="17" fillId="2" borderId="0" xfId="0" applyFont="1" applyFill="1" applyBorder="1"/>
    <xf numFmtId="4" fontId="17" fillId="2" borderId="1" xfId="1" applyNumberFormat="1" applyFont="1" applyFill="1" applyBorder="1" applyAlignment="1" applyProtection="1">
      <alignment horizontal="right" vertical="center" wrapText="1"/>
      <protection locked="0"/>
    </xf>
    <xf numFmtId="4" fontId="17" fillId="0" borderId="1" xfId="0" applyNumberFormat="1" applyFont="1" applyBorder="1" applyAlignment="1">
      <alignment horizontal="right"/>
    </xf>
    <xf numFmtId="49" fontId="17" fillId="0" borderId="1" xfId="0" applyNumberFormat="1" applyFont="1" applyBorder="1"/>
    <xf numFmtId="49" fontId="17" fillId="0" borderId="1" xfId="1" applyNumberFormat="1" applyFont="1" applyFill="1" applyBorder="1" applyAlignment="1" applyProtection="1">
      <alignment vertical="center" wrapText="1"/>
    </xf>
    <xf numFmtId="0" fontId="17" fillId="4" borderId="1" xfId="0" applyFont="1" applyFill="1" applyBorder="1"/>
    <xf numFmtId="0" fontId="17" fillId="4" borderId="1" xfId="0" applyFont="1" applyFill="1" applyBorder="1" applyAlignment="1" applyProtection="1">
      <alignment horizontal="center"/>
      <protection locked="0"/>
    </xf>
    <xf numFmtId="0" fontId="17" fillId="0" borderId="33" xfId="2" applyFont="1" applyFill="1" applyBorder="1" applyAlignment="1" applyProtection="1">
      <alignment horizontal="center" vertical="top" wrapText="1"/>
      <protection locked="0"/>
    </xf>
    <xf numFmtId="0" fontId="17" fillId="4" borderId="0" xfId="0" applyFont="1" applyFill="1" applyBorder="1"/>
    <xf numFmtId="0" fontId="17" fillId="4" borderId="3" xfId="0" applyFont="1" applyFill="1" applyBorder="1"/>
    <xf numFmtId="0" fontId="21" fillId="4" borderId="0" xfId="0" applyFont="1" applyFill="1" applyBorder="1"/>
    <xf numFmtId="0" fontId="17" fillId="4" borderId="1" xfId="0" applyFont="1" applyFill="1" applyBorder="1" applyAlignment="1">
      <alignment horizontal="left" vertical="center"/>
    </xf>
    <xf numFmtId="1" fontId="17" fillId="4" borderId="1" xfId="2" applyNumberFormat="1" applyFont="1" applyFill="1" applyBorder="1" applyAlignment="1" applyProtection="1">
      <alignment horizontal="center" vertical="center" wrapText="1"/>
      <protection locked="0"/>
    </xf>
    <xf numFmtId="14" fontId="17" fillId="4" borderId="1" xfId="5" applyNumberFormat="1" applyFont="1" applyFill="1" applyBorder="1" applyAlignment="1" applyProtection="1">
      <alignment horizontal="center" vertical="center" wrapText="1"/>
      <protection locked="0"/>
    </xf>
    <xf numFmtId="0" fontId="17" fillId="4" borderId="1" xfId="2" applyFont="1" applyFill="1" applyBorder="1" applyAlignment="1" applyProtection="1">
      <alignment horizontal="center" vertical="center" wrapText="1"/>
      <protection locked="0"/>
    </xf>
    <xf numFmtId="4" fontId="17" fillId="4" borderId="1" xfId="0" applyNumberFormat="1" applyFont="1" applyFill="1" applyBorder="1" applyAlignment="1">
      <alignment vertical="center"/>
    </xf>
    <xf numFmtId="0" fontId="17" fillId="4" borderId="1" xfId="2" applyFont="1" applyFill="1" applyBorder="1" applyAlignment="1" applyProtection="1">
      <alignment horizontal="right" vertical="center" wrapText="1"/>
      <protection locked="0"/>
    </xf>
    <xf numFmtId="14" fontId="17" fillId="4" borderId="1" xfId="0" applyNumberFormat="1" applyFont="1" applyFill="1" applyBorder="1" applyAlignment="1" applyProtection="1">
      <alignment horizontal="center"/>
      <protection locked="0"/>
    </xf>
    <xf numFmtId="2" fontId="17" fillId="4" borderId="1" xfId="0" applyNumberFormat="1" applyFont="1" applyFill="1" applyBorder="1" applyProtection="1">
      <protection locked="0"/>
    </xf>
    <xf numFmtId="0" fontId="21" fillId="4" borderId="2" xfId="1" applyFont="1" applyFill="1" applyBorder="1" applyAlignment="1" applyProtection="1">
      <alignment horizontal="left" vertical="center" wrapText="1" indent="1"/>
    </xf>
    <xf numFmtId="0" fontId="21" fillId="0" borderId="2" xfId="1" applyFont="1" applyFill="1" applyBorder="1" applyAlignment="1" applyProtection="1">
      <alignment horizontal="left" vertical="center" wrapText="1" indent="1"/>
    </xf>
    <xf numFmtId="3" fontId="21" fillId="2" borderId="2" xfId="1" applyNumberFormat="1" applyFont="1" applyFill="1" applyBorder="1" applyAlignment="1" applyProtection="1">
      <alignment horizontal="center" vertical="center" wrapText="1"/>
      <protection locked="0"/>
    </xf>
    <xf numFmtId="2" fontId="17" fillId="0" borderId="1" xfId="0" applyNumberFormat="1" applyFont="1" applyFill="1" applyBorder="1" applyProtection="1">
      <protection locked="0"/>
    </xf>
    <xf numFmtId="0" fontId="17" fillId="0" borderId="1" xfId="4" applyFont="1" applyFill="1" applyBorder="1" applyAlignment="1" applyProtection="1">
      <alignment vertical="center" wrapText="1"/>
      <protection locked="0"/>
    </xf>
    <xf numFmtId="4" fontId="17" fillId="0" borderId="1" xfId="0" applyNumberFormat="1" applyFont="1" applyFill="1" applyBorder="1" applyAlignment="1" applyProtection="1">
      <alignment horizontal="center"/>
    </xf>
    <xf numFmtId="0" fontId="17" fillId="0" borderId="1" xfId="0" applyFont="1" applyFill="1" applyBorder="1" applyAlignment="1" applyProtection="1">
      <alignment horizontal="left"/>
      <protection locked="0"/>
    </xf>
    <xf numFmtId="49" fontId="17" fillId="0" borderId="1" xfId="0" applyNumberFormat="1" applyFont="1" applyFill="1" applyBorder="1"/>
    <xf numFmtId="49" fontId="17" fillId="0" borderId="1" xfId="1" applyNumberFormat="1" applyFont="1" applyFill="1" applyBorder="1" applyAlignment="1" applyProtection="1">
      <alignment horizontal="left" vertical="center" wrapText="1" indent="1"/>
    </xf>
    <xf numFmtId="0" fontId="17" fillId="4" borderId="0" xfId="9" applyFont="1" applyFill="1" applyBorder="1" applyAlignment="1" applyProtection="1">
      <alignment vertical="center" wrapText="1"/>
    </xf>
    <xf numFmtId="0" fontId="17" fillId="4" borderId="0" xfId="0" applyFont="1" applyFill="1" applyBorder="1" applyAlignment="1">
      <alignment vertical="center" wrapText="1"/>
    </xf>
    <xf numFmtId="0" fontId="17" fillId="4" borderId="0" xfId="9" applyFont="1" applyFill="1" applyBorder="1" applyAlignment="1" applyProtection="1">
      <alignment vertical="center" wrapText="1"/>
      <protection locked="0"/>
    </xf>
    <xf numFmtId="0" fontId="21" fillId="4" borderId="28" xfId="9" applyFont="1" applyFill="1" applyBorder="1" applyAlignment="1" applyProtection="1">
      <alignment horizontal="center" vertical="center" wrapText="1"/>
    </xf>
    <xf numFmtId="14" fontId="17" fillId="2" borderId="0" xfId="9" applyNumberFormat="1" applyFont="1" applyFill="1" applyBorder="1" applyAlignment="1" applyProtection="1">
      <alignment vertical="center" wrapText="1"/>
    </xf>
    <xf numFmtId="0" fontId="17" fillId="0" borderId="0" xfId="0" applyFont="1" applyAlignment="1">
      <alignment vertical="center" wrapText="1"/>
    </xf>
    <xf numFmtId="0" fontId="17" fillId="0" borderId="0" xfId="9" applyFont="1" applyAlignment="1" applyProtection="1">
      <alignment vertical="center" wrapText="1"/>
      <protection locked="0"/>
    </xf>
    <xf numFmtId="3" fontId="21" fillId="0" borderId="1" xfId="1" applyNumberFormat="1" applyFont="1" applyFill="1" applyBorder="1" applyAlignment="1" applyProtection="1">
      <alignment horizontal="right" vertical="center"/>
    </xf>
    <xf numFmtId="0" fontId="18" fillId="0" borderId="1" xfId="3" applyFont="1" applyFill="1" applyBorder="1"/>
    <xf numFmtId="0" fontId="11" fillId="0" borderId="1" xfId="0" applyFont="1" applyFill="1" applyBorder="1" applyAlignment="1">
      <alignment horizontal="left" vertical="center"/>
    </xf>
    <xf numFmtId="0" fontId="21" fillId="0" borderId="0" xfId="0" applyFont="1" applyFill="1" applyBorder="1" applyProtection="1"/>
    <xf numFmtId="0" fontId="17" fillId="0" borderId="34" xfId="9" applyFont="1" applyFill="1" applyBorder="1" applyAlignment="1" applyProtection="1">
      <alignment horizontal="center" vertical="center"/>
      <protection locked="0"/>
    </xf>
    <xf numFmtId="0" fontId="17" fillId="0" borderId="34" xfId="0" applyFont="1" applyFill="1" applyBorder="1" applyProtection="1"/>
    <xf numFmtId="14" fontId="17" fillId="0" borderId="34" xfId="9" applyNumberFormat="1" applyFont="1" applyBorder="1" applyAlignment="1" applyProtection="1">
      <alignment vertical="center" wrapText="1"/>
      <protection locked="0"/>
    </xf>
    <xf numFmtId="0" fontId="17" fillId="0" borderId="34" xfId="9" applyFont="1" applyBorder="1" applyAlignment="1" applyProtection="1">
      <alignment horizontal="left" vertical="center" wrapText="1"/>
      <protection locked="0"/>
    </xf>
    <xf numFmtId="0" fontId="17" fillId="0" borderId="34" xfId="9" applyFont="1" applyBorder="1" applyAlignment="1" applyProtection="1">
      <alignment vertical="center"/>
      <protection locked="0"/>
    </xf>
    <xf numFmtId="49" fontId="39" fillId="0" borderId="34" xfId="0" applyNumberFormat="1" applyFont="1" applyBorder="1" applyAlignment="1">
      <alignment horizontal="center"/>
    </xf>
    <xf numFmtId="0" fontId="39" fillId="0" borderId="34" xfId="0" applyFont="1" applyBorder="1"/>
    <xf numFmtId="49" fontId="17" fillId="0" borderId="34" xfId="9" applyNumberFormat="1" applyFont="1" applyBorder="1" applyAlignment="1" applyProtection="1">
      <alignment vertical="center"/>
      <protection locked="0"/>
    </xf>
    <xf numFmtId="0" fontId="17" fillId="3" borderId="34" xfId="9" applyFont="1" applyFill="1" applyBorder="1" applyAlignment="1" applyProtection="1">
      <alignment vertical="center" wrapText="1"/>
      <protection locked="0"/>
    </xf>
    <xf numFmtId="0" fontId="17" fillId="3" borderId="34" xfId="15" applyFont="1" applyFill="1" applyBorder="1" applyAlignment="1" applyProtection="1">
      <alignment vertical="center" wrapText="1"/>
      <protection locked="0"/>
    </xf>
    <xf numFmtId="0" fontId="17" fillId="3" borderId="34" xfId="9" applyFont="1" applyFill="1" applyBorder="1" applyAlignment="1" applyProtection="1">
      <alignment vertical="center"/>
      <protection locked="0"/>
    </xf>
    <xf numFmtId="0" fontId="17" fillId="0" borderId="34" xfId="9" applyFont="1" applyBorder="1" applyAlignment="1" applyProtection="1">
      <alignment vertical="center" wrapText="1"/>
      <protection locked="0"/>
    </xf>
    <xf numFmtId="0" fontId="17" fillId="0" borderId="34" xfId="9" applyFont="1" applyBorder="1" applyAlignment="1" applyProtection="1">
      <alignment horizontal="center" vertical="center"/>
      <protection locked="0"/>
    </xf>
    <xf numFmtId="49" fontId="17" fillId="0" borderId="34" xfId="9" applyNumberFormat="1" applyFont="1" applyBorder="1" applyAlignment="1" applyProtection="1">
      <alignment horizontal="center" vertical="center"/>
      <protection locked="0"/>
    </xf>
    <xf numFmtId="0" fontId="11" fillId="0" borderId="1" xfId="0" applyFont="1" applyFill="1" applyBorder="1" applyAlignment="1" applyProtection="1">
      <alignment horizontal="left"/>
    </xf>
    <xf numFmtId="0" fontId="17" fillId="0" borderId="34" xfId="1" applyFont="1" applyFill="1" applyBorder="1" applyAlignment="1" applyProtection="1">
      <alignment horizontal="left" vertical="center" wrapText="1" indent="1"/>
    </xf>
    <xf numFmtId="0" fontId="17" fillId="0" borderId="34" xfId="0" applyFont="1" applyFill="1" applyBorder="1" applyAlignment="1" applyProtection="1">
      <alignment horizontal="left" vertical="center"/>
      <protection locked="0"/>
    </xf>
    <xf numFmtId="49" fontId="17" fillId="0" borderId="34" xfId="0" applyNumberFormat="1" applyFont="1" applyFill="1" applyBorder="1" applyAlignment="1">
      <alignment horizontal="left" vertical="center"/>
    </xf>
    <xf numFmtId="0" fontId="18" fillId="0" borderId="34" xfId="0" applyFont="1" applyFill="1" applyBorder="1" applyAlignment="1">
      <alignment vertical="center" wrapText="1"/>
    </xf>
    <xf numFmtId="2" fontId="18" fillId="0" borderId="34" xfId="0" applyNumberFormat="1" applyFont="1" applyFill="1" applyBorder="1" applyAlignment="1">
      <alignment horizontal="right" vertical="center"/>
    </xf>
    <xf numFmtId="0" fontId="21" fillId="0" borderId="34" xfId="1" applyFont="1" applyFill="1" applyBorder="1" applyAlignment="1" applyProtection="1">
      <alignment horizontal="left" vertical="center" wrapText="1" indent="1"/>
    </xf>
    <xf numFmtId="3" fontId="21" fillId="2" borderId="34" xfId="1" applyNumberFormat="1" applyFont="1" applyFill="1" applyBorder="1" applyAlignment="1" applyProtection="1">
      <alignment horizontal="center" vertical="center" wrapText="1"/>
      <protection locked="0"/>
    </xf>
    <xf numFmtId="0" fontId="19" fillId="6" borderId="0" xfId="4" applyFont="1" applyFill="1" applyBorder="1" applyProtection="1">
      <protection locked="0"/>
    </xf>
    <xf numFmtId="0" fontId="19" fillId="6" borderId="0" xfId="4" applyFont="1" applyFill="1" applyProtection="1">
      <protection locked="0"/>
    </xf>
    <xf numFmtId="0" fontId="0" fillId="6" borderId="0" xfId="0" applyFill="1" applyBorder="1" applyProtection="1">
      <protection locked="0"/>
    </xf>
    <xf numFmtId="0" fontId="0" fillId="6" borderId="0" xfId="0" applyFill="1" applyProtection="1">
      <protection locked="0"/>
    </xf>
    <xf numFmtId="0" fontId="17" fillId="7" borderId="1" xfId="2" applyFont="1" applyFill="1" applyBorder="1" applyAlignment="1" applyProtection="1">
      <alignment horizontal="left" vertical="center" wrapText="1" indent="2"/>
    </xf>
    <xf numFmtId="0" fontId="17" fillId="0" borderId="0" xfId="1" applyFont="1" applyFill="1" applyAlignment="1" applyProtection="1">
      <alignment horizontal="center" vertical="center" wrapText="1"/>
      <protection locked="0"/>
    </xf>
    <xf numFmtId="0" fontId="17" fillId="7" borderId="1" xfId="1" applyFont="1" applyFill="1" applyBorder="1" applyAlignment="1" applyProtection="1">
      <alignment horizontal="left" vertical="center" wrapText="1" indent="2"/>
    </xf>
    <xf numFmtId="0" fontId="17" fillId="0" borderId="34" xfId="0" applyFont="1" applyBorder="1" applyProtection="1">
      <protection locked="0"/>
    </xf>
    <xf numFmtId="0" fontId="17" fillId="0" borderId="34" xfId="1" applyFont="1" applyFill="1" applyBorder="1" applyAlignment="1" applyProtection="1">
      <alignment horizontal="left" wrapText="1"/>
    </xf>
    <xf numFmtId="0" fontId="17" fillId="4" borderId="1" xfId="4" applyFont="1" applyFill="1" applyBorder="1" applyAlignment="1" applyProtection="1">
      <alignment horizontal="center" vertical="center" wrapText="1"/>
    </xf>
    <xf numFmtId="2" fontId="17" fillId="0" borderId="1" xfId="0" applyNumberFormat="1" applyFont="1" applyFill="1" applyBorder="1" applyProtection="1"/>
    <xf numFmtId="0" fontId="17" fillId="0" borderId="0" xfId="0" applyFont="1" applyFill="1" applyAlignment="1" applyProtection="1">
      <alignment horizontal="right" vertical="center"/>
      <protection locked="0"/>
    </xf>
    <xf numFmtId="0" fontId="17" fillId="0" borderId="34" xfId="9" applyFont="1" applyFill="1" applyBorder="1" applyAlignment="1" applyProtection="1">
      <alignment horizontal="left" vertical="center" wrapText="1"/>
      <protection locked="0"/>
    </xf>
    <xf numFmtId="0" fontId="17" fillId="0" borderId="34" xfId="9" applyFont="1" applyFill="1" applyBorder="1" applyAlignment="1" applyProtection="1">
      <alignment vertical="center" wrapText="1"/>
      <protection locked="0"/>
    </xf>
    <xf numFmtId="0" fontId="17" fillId="0" borderId="34" xfId="15" applyFont="1" applyFill="1" applyBorder="1" applyAlignment="1" applyProtection="1">
      <alignment vertical="center" wrapText="1"/>
      <protection locked="0"/>
    </xf>
    <xf numFmtId="0" fontId="17" fillId="0" borderId="34" xfId="9" applyFont="1" applyFill="1" applyBorder="1" applyAlignment="1" applyProtection="1">
      <alignment vertical="center"/>
      <protection locked="0"/>
    </xf>
    <xf numFmtId="0" fontId="17" fillId="0" borderId="0" xfId="9" applyFont="1" applyFill="1" applyAlignment="1" applyProtection="1">
      <alignment vertical="center"/>
      <protection locked="0"/>
    </xf>
    <xf numFmtId="49" fontId="33" fillId="0" borderId="34" xfId="0" applyNumberFormat="1" applyFont="1" applyFill="1" applyBorder="1" applyAlignment="1">
      <alignment horizontal="left" wrapText="1"/>
    </xf>
    <xf numFmtId="49" fontId="17" fillId="0" borderId="34" xfId="0" applyNumberFormat="1" applyFont="1" applyFill="1" applyBorder="1" applyAlignment="1" applyProtection="1">
      <alignment vertical="center" wrapText="1"/>
      <protection locked="0"/>
    </xf>
    <xf numFmtId="49" fontId="33" fillId="0" borderId="34" xfId="0" applyNumberFormat="1" applyFont="1" applyFill="1" applyBorder="1" applyAlignment="1">
      <alignment horizontal="center" wrapText="1"/>
    </xf>
    <xf numFmtId="4" fontId="17" fillId="0" borderId="34" xfId="0" applyNumberFormat="1" applyFont="1" applyFill="1" applyBorder="1"/>
    <xf numFmtId="49" fontId="40" fillId="0" borderId="34" xfId="0" applyNumberFormat="1" applyFont="1" applyFill="1" applyBorder="1" applyAlignment="1">
      <alignment horizontal="center"/>
    </xf>
    <xf numFmtId="0" fontId="34" fillId="0" borderId="34" xfId="0" applyFont="1" applyFill="1" applyBorder="1"/>
    <xf numFmtId="0" fontId="40" fillId="0" borderId="34" xfId="0" applyFont="1" applyFill="1" applyBorder="1"/>
    <xf numFmtId="2" fontId="33" fillId="0" borderId="34" xfId="0" applyNumberFormat="1" applyFont="1" applyFill="1" applyBorder="1" applyAlignment="1">
      <alignment horizontal="right" wrapText="1"/>
    </xf>
    <xf numFmtId="49" fontId="17" fillId="0" borderId="34" xfId="0" applyNumberFormat="1" applyFont="1" applyFill="1" applyBorder="1" applyAlignment="1">
      <alignment horizontal="center"/>
    </xf>
    <xf numFmtId="0" fontId="40" fillId="0" borderId="34" xfId="0" applyFont="1" applyFill="1" applyBorder="1" applyAlignment="1">
      <alignment horizontal="center"/>
    </xf>
    <xf numFmtId="14" fontId="18" fillId="0" borderId="0" xfId="0" applyNumberFormat="1" applyFont="1" applyFill="1" applyAlignment="1">
      <alignment horizontal="left" wrapText="1"/>
    </xf>
    <xf numFmtId="49" fontId="18" fillId="0" borderId="0" xfId="0" applyNumberFormat="1" applyFont="1" applyFill="1" applyAlignment="1">
      <alignment horizontal="center" wrapText="1"/>
    </xf>
    <xf numFmtId="0" fontId="18" fillId="0" borderId="0" xfId="0" applyFont="1" applyFill="1" applyAlignment="1">
      <alignment wrapText="1"/>
    </xf>
    <xf numFmtId="0" fontId="17" fillId="0" borderId="34" xfId="0" applyFont="1" applyFill="1" applyBorder="1"/>
    <xf numFmtId="4" fontId="21" fillId="0" borderId="1" xfId="1" applyNumberFormat="1" applyFont="1" applyFill="1" applyBorder="1" applyAlignment="1" applyProtection="1">
      <alignment horizontal="right" vertical="center"/>
    </xf>
    <xf numFmtId="3" fontId="17" fillId="0" borderId="1" xfId="1" applyNumberFormat="1" applyFont="1" applyFill="1" applyBorder="1" applyAlignment="1" applyProtection="1">
      <alignment horizontal="right" vertical="center" wrapText="1"/>
    </xf>
    <xf numFmtId="49" fontId="18" fillId="0" borderId="34" xfId="0" applyNumberFormat="1" applyFont="1" applyFill="1" applyBorder="1" applyAlignment="1">
      <alignment horizontal="left" vertical="center" wrapText="1"/>
    </xf>
    <xf numFmtId="0" fontId="17" fillId="0" borderId="34" xfId="0" applyFont="1" applyFill="1" applyBorder="1" applyAlignment="1" applyProtection="1">
      <alignment vertical="center" wrapText="1"/>
    </xf>
    <xf numFmtId="2" fontId="18" fillId="0" borderId="34" xfId="0" applyNumberFormat="1" applyFont="1" applyFill="1" applyBorder="1" applyAlignment="1">
      <alignment horizontal="left" vertical="center"/>
    </xf>
    <xf numFmtId="0" fontId="17" fillId="0" borderId="34" xfId="0" applyFont="1" applyFill="1" applyBorder="1" applyAlignment="1" applyProtection="1">
      <alignment horizontal="left" vertical="center"/>
    </xf>
    <xf numFmtId="49" fontId="18" fillId="0" borderId="34" xfId="0" applyNumberFormat="1" applyFont="1" applyFill="1" applyBorder="1" applyAlignment="1">
      <alignment horizontal="left"/>
    </xf>
    <xf numFmtId="0" fontId="18" fillId="0" borderId="34" xfId="0" applyFont="1" applyFill="1" applyBorder="1" applyAlignment="1">
      <alignment horizontal="left" vertical="center" wrapText="1"/>
    </xf>
    <xf numFmtId="49" fontId="18" fillId="0" borderId="34" xfId="0" applyNumberFormat="1" applyFont="1" applyFill="1" applyBorder="1" applyAlignment="1">
      <alignment horizontal="left" vertical="center"/>
    </xf>
    <xf numFmtId="0" fontId="18" fillId="0" borderId="34" xfId="0" applyFont="1" applyFill="1" applyBorder="1" applyAlignment="1">
      <alignment horizontal="left" vertical="center"/>
    </xf>
    <xf numFmtId="0" fontId="18" fillId="0" borderId="34" xfId="0" applyFont="1" applyFill="1" applyBorder="1"/>
    <xf numFmtId="3" fontId="17" fillId="0" borderId="34" xfId="1" applyNumberFormat="1" applyFont="1" applyFill="1" applyBorder="1" applyAlignment="1" applyProtection="1">
      <alignment horizontal="right" vertical="center" wrapText="1"/>
      <protection locked="0"/>
    </xf>
    <xf numFmtId="49" fontId="17" fillId="0" borderId="34" xfId="0" applyNumberFormat="1" applyFont="1" applyFill="1" applyBorder="1"/>
    <xf numFmtId="3" fontId="17" fillId="0" borderId="34" xfId="1" applyNumberFormat="1" applyFont="1" applyFill="1" applyBorder="1" applyAlignment="1" applyProtection="1">
      <alignment horizontal="center" vertical="center" wrapText="1"/>
    </xf>
    <xf numFmtId="0" fontId="35" fillId="0" borderId="34" xfId="0" applyFont="1" applyFill="1" applyBorder="1"/>
    <xf numFmtId="0" fontId="0" fillId="0" borderId="1" xfId="0" applyFill="1" applyBorder="1" applyProtection="1"/>
    <xf numFmtId="0" fontId="0" fillId="0" borderId="1" xfId="0" applyFill="1" applyBorder="1" applyAlignment="1" applyProtection="1">
      <alignment horizontal="left"/>
    </xf>
    <xf numFmtId="4" fontId="35" fillId="0" borderId="34" xfId="0" applyNumberFormat="1" applyFont="1" applyFill="1" applyBorder="1"/>
    <xf numFmtId="0" fontId="17" fillId="0" borderId="0" xfId="0" applyFont="1" applyFill="1"/>
    <xf numFmtId="0" fontId="35" fillId="0" borderId="34" xfId="0" applyFont="1" applyFill="1" applyBorder="1" applyAlignment="1">
      <alignment horizontal="left"/>
    </xf>
    <xf numFmtId="0" fontId="17" fillId="0" borderId="1" xfId="0" applyFont="1" applyFill="1" applyBorder="1" applyAlignment="1" applyProtection="1">
      <alignment horizontal="left"/>
    </xf>
    <xf numFmtId="3" fontId="17" fillId="0" borderId="34" xfId="1" applyNumberFormat="1" applyFont="1" applyFill="1" applyBorder="1" applyAlignment="1" applyProtection="1">
      <alignment horizontal="left" vertical="center" wrapText="1"/>
    </xf>
    <xf numFmtId="1" fontId="17" fillId="4" borderId="1" xfId="4" applyNumberFormat="1" applyFont="1" applyFill="1" applyBorder="1" applyAlignment="1" applyProtection="1">
      <alignment vertical="center" wrapText="1"/>
    </xf>
    <xf numFmtId="1" fontId="18" fillId="0" borderId="1" xfId="4" applyNumberFormat="1" applyFont="1" applyFill="1" applyBorder="1" applyAlignment="1" applyProtection="1">
      <alignment vertical="center" wrapText="1"/>
      <protection locked="0"/>
    </xf>
    <xf numFmtId="1" fontId="17" fillId="0" borderId="1" xfId="4" applyNumberFormat="1" applyFont="1" applyBorder="1" applyAlignment="1" applyProtection="1">
      <alignment vertical="center" wrapText="1"/>
      <protection locked="0"/>
    </xf>
    <xf numFmtId="1" fontId="17" fillId="0" borderId="1" xfId="4" applyNumberFormat="1" applyFont="1" applyFill="1" applyBorder="1" applyAlignment="1" applyProtection="1">
      <alignment vertical="center" wrapText="1"/>
    </xf>
    <xf numFmtId="1" fontId="17" fillId="0" borderId="1" xfId="4" applyNumberFormat="1" applyFont="1" applyFill="1" applyBorder="1" applyAlignment="1" applyProtection="1">
      <alignment vertical="center" wrapText="1"/>
      <protection locked="0"/>
    </xf>
    <xf numFmtId="1" fontId="21" fillId="4" borderId="1" xfId="1" applyNumberFormat="1" applyFont="1" applyFill="1" applyBorder="1" applyAlignment="1" applyProtection="1">
      <alignment horizontal="right" vertical="center"/>
    </xf>
    <xf numFmtId="0" fontId="18" fillId="0" borderId="1" xfId="4" applyFont="1" applyFill="1" applyBorder="1" applyAlignment="1" applyProtection="1">
      <alignment horizontal="center" vertical="center" wrapText="1"/>
      <protection locked="0"/>
    </xf>
    <xf numFmtId="0" fontId="37"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17" fillId="0" borderId="1" xfId="16" applyFont="1" applyFill="1" applyBorder="1" applyAlignment="1" applyProtection="1">
      <alignment vertical="center" wrapText="1"/>
      <protection locked="0"/>
    </xf>
    <xf numFmtId="0" fontId="38" fillId="0" borderId="1" xfId="0" applyFont="1" applyFill="1" applyBorder="1" applyAlignment="1">
      <alignment horizontal="left" vertical="center" wrapText="1"/>
    </xf>
    <xf numFmtId="0" fontId="11" fillId="0" borderId="1" xfId="3" applyFill="1" applyBorder="1"/>
    <xf numFmtId="2" fontId="38" fillId="0" borderId="1" xfId="0" applyNumberFormat="1" applyFont="1" applyFill="1" applyBorder="1" applyAlignment="1">
      <alignment horizontal="center" vertical="center" wrapText="1"/>
    </xf>
    <xf numFmtId="0" fontId="18" fillId="0" borderId="1" xfId="16" applyFont="1" applyFill="1" applyBorder="1" applyAlignment="1" applyProtection="1">
      <alignment horizontal="left" vertical="center" wrapText="1"/>
      <protection locked="0"/>
    </xf>
    <xf numFmtId="0" fontId="38" fillId="0" borderId="1" xfId="0" applyFont="1" applyFill="1" applyBorder="1" applyAlignment="1">
      <alignment vertical="center" wrapText="1"/>
    </xf>
    <xf numFmtId="0" fontId="38" fillId="0" borderId="1" xfId="0" applyFont="1" applyFill="1" applyBorder="1" applyAlignment="1">
      <alignment horizontal="center" vertical="center" wrapText="1"/>
    </xf>
    <xf numFmtId="2" fontId="38"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34" xfId="16" applyFont="1" applyFill="1" applyBorder="1" applyAlignment="1" applyProtection="1">
      <alignment vertical="center" wrapText="1"/>
      <protection locked="0"/>
    </xf>
    <xf numFmtId="0" fontId="18" fillId="0" borderId="34" xfId="0" applyFont="1" applyFill="1" applyBorder="1" applyAlignment="1">
      <alignment horizontal="center" vertical="center"/>
    </xf>
    <xf numFmtId="0" fontId="38" fillId="0" borderId="34"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37" fillId="0" borderId="1" xfId="0" applyFont="1" applyFill="1" applyBorder="1" applyAlignment="1">
      <alignment vertical="center" wrapText="1"/>
    </xf>
    <xf numFmtId="2" fontId="37" fillId="0" borderId="1" xfId="0" applyNumberFormat="1" applyFont="1" applyFill="1" applyBorder="1" applyAlignment="1">
      <alignment horizontal="left" vertical="center" wrapText="1"/>
    </xf>
    <xf numFmtId="0" fontId="0" fillId="0" borderId="1" xfId="0" applyFill="1" applyBorder="1" applyAlignment="1">
      <alignment horizontal="left"/>
    </xf>
    <xf numFmtId="0" fontId="11" fillId="0" borderId="1" xfId="3" applyFont="1" applyBorder="1" applyAlignment="1" applyProtection="1">
      <alignment wrapText="1"/>
      <protection locked="0"/>
    </xf>
    <xf numFmtId="0" fontId="11" fillId="0" borderId="34" xfId="3" applyFont="1" applyBorder="1" applyProtection="1">
      <protection locked="0"/>
    </xf>
    <xf numFmtId="0" fontId="35" fillId="0" borderId="34" xfId="0" applyFont="1" applyBorder="1"/>
    <xf numFmtId="168" fontId="35" fillId="0" borderId="34" xfId="0" applyNumberFormat="1" applyFont="1" applyBorder="1" applyAlignment="1">
      <alignment horizontal="left"/>
    </xf>
    <xf numFmtId="4" fontId="35" fillId="0" borderId="34" xfId="0" applyNumberFormat="1" applyFont="1" applyBorder="1"/>
    <xf numFmtId="4" fontId="21" fillId="0" borderId="0" xfId="1" applyNumberFormat="1" applyFont="1" applyAlignment="1" applyProtection="1">
      <alignment horizontal="center" vertical="center"/>
      <protection locked="0"/>
    </xf>
    <xf numFmtId="0" fontId="17" fillId="0" borderId="34" xfId="0" applyFont="1" applyFill="1" applyBorder="1" applyAlignment="1">
      <alignment horizontal="left" vertical="center"/>
    </xf>
    <xf numFmtId="14" fontId="17" fillId="4" borderId="1" xfId="0" applyNumberFormat="1" applyFont="1" applyFill="1" applyBorder="1" applyProtection="1">
      <protection locked="0"/>
    </xf>
    <xf numFmtId="0" fontId="40" fillId="4" borderId="1" xfId="0" applyFont="1" applyFill="1" applyBorder="1"/>
    <xf numFmtId="4" fontId="11" fillId="0" borderId="0" xfId="3" applyNumberFormat="1"/>
    <xf numFmtId="0" fontId="17" fillId="4" borderId="1" xfId="0" applyFont="1" applyFill="1" applyBorder="1" applyAlignment="1">
      <alignment vertical="center"/>
    </xf>
    <xf numFmtId="0" fontId="17" fillId="0" borderId="1" xfId="0" applyFont="1" applyFill="1" applyBorder="1" applyAlignment="1">
      <alignment vertical="center"/>
    </xf>
    <xf numFmtId="49" fontId="17" fillId="0" borderId="1" xfId="1" applyNumberFormat="1" applyFont="1" applyFill="1" applyBorder="1" applyAlignment="1" applyProtection="1">
      <alignment horizontal="left" vertical="center" wrapText="1"/>
    </xf>
    <xf numFmtId="0" fontId="17" fillId="0" borderId="1" xfId="1" applyFont="1" applyFill="1" applyBorder="1" applyAlignment="1" applyProtection="1">
      <alignment horizontal="left" vertical="center" wrapText="1"/>
    </xf>
    <xf numFmtId="0" fontId="17" fillId="0" borderId="1" xfId="16" applyFont="1" applyFill="1" applyBorder="1" applyAlignment="1" applyProtection="1">
      <alignment horizontal="left" vertical="center" wrapText="1"/>
      <protection locked="0"/>
    </xf>
    <xf numFmtId="0" fontId="19" fillId="0" borderId="0" xfId="4" applyFont="1" applyFill="1" applyBorder="1" applyProtection="1">
      <protection locked="0"/>
    </xf>
    <xf numFmtId="0" fontId="19" fillId="0" borderId="0" xfId="4" applyFont="1" applyFill="1" applyProtection="1">
      <protection locked="0"/>
    </xf>
    <xf numFmtId="0" fontId="17" fillId="0" borderId="1" xfId="16" applyFont="1" applyFill="1" applyBorder="1" applyAlignment="1" applyProtection="1">
      <alignment horizontal="center" vertical="center" wrapText="1"/>
      <protection locked="0"/>
    </xf>
    <xf numFmtId="0" fontId="17" fillId="0" borderId="33" xfId="2" applyFont="1" applyFill="1" applyBorder="1" applyAlignment="1" applyProtection="1">
      <alignment horizontal="center" vertical="center" wrapText="1"/>
      <protection locked="0"/>
    </xf>
    <xf numFmtId="1" fontId="17" fillId="0" borderId="8" xfId="2" applyNumberFormat="1" applyFont="1" applyFill="1" applyBorder="1" applyAlignment="1" applyProtection="1">
      <alignment horizontal="left" vertical="top" wrapText="1"/>
      <protection locked="0"/>
    </xf>
    <xf numFmtId="0" fontId="17" fillId="0" borderId="16" xfId="2" applyFont="1" applyFill="1" applyBorder="1" applyAlignment="1" applyProtection="1">
      <alignment horizontal="left" vertical="center" wrapText="1"/>
      <protection locked="0"/>
    </xf>
    <xf numFmtId="14" fontId="11" fillId="0" borderId="1" xfId="3" applyNumberFormat="1" applyFont="1" applyFill="1" applyBorder="1" applyProtection="1">
      <protection locked="0"/>
    </xf>
    <xf numFmtId="1" fontId="42" fillId="0" borderId="1" xfId="2" applyNumberFormat="1" applyFont="1" applyFill="1" applyBorder="1" applyAlignment="1" applyProtection="1">
      <alignment horizontal="left" vertical="top" wrapText="1"/>
      <protection locked="0"/>
    </xf>
    <xf numFmtId="1" fontId="42" fillId="0" borderId="16" xfId="2" applyNumberFormat="1" applyFont="1" applyFill="1" applyBorder="1" applyAlignment="1" applyProtection="1">
      <alignment horizontal="left" vertical="center" wrapText="1"/>
      <protection locked="0"/>
    </xf>
    <xf numFmtId="0" fontId="35" fillId="0" borderId="1" xfId="0" applyFont="1" applyFill="1" applyBorder="1"/>
    <xf numFmtId="0" fontId="17" fillId="0" borderId="1" xfId="0" applyFont="1" applyFill="1" applyBorder="1" applyAlignment="1">
      <alignment horizontal="left" vertical="center"/>
    </xf>
    <xf numFmtId="0" fontId="17" fillId="0" borderId="34" xfId="0" applyFont="1" applyFill="1" applyBorder="1" applyAlignment="1" applyProtection="1">
      <alignment horizontal="left"/>
    </xf>
    <xf numFmtId="49" fontId="33" fillId="0" borderId="34" xfId="0" applyNumberFormat="1" applyFont="1" applyFill="1" applyBorder="1" applyAlignment="1">
      <alignment wrapText="1"/>
    </xf>
    <xf numFmtId="4" fontId="35" fillId="0" borderId="34" xfId="0" applyNumberFormat="1" applyFont="1" applyFill="1" applyBorder="1" applyAlignment="1"/>
    <xf numFmtId="49" fontId="43" fillId="0" borderId="34" xfId="0" applyNumberFormat="1" applyFont="1" applyFill="1" applyBorder="1" applyAlignment="1"/>
    <xf numFmtId="0" fontId="43" fillId="0" borderId="34" xfId="0" applyFont="1" applyFill="1" applyBorder="1" applyAlignment="1"/>
    <xf numFmtId="0" fontId="17" fillId="0" borderId="34" xfId="9" applyFont="1" applyFill="1" applyBorder="1" applyAlignment="1" applyProtection="1">
      <protection locked="0"/>
    </xf>
    <xf numFmtId="0" fontId="17" fillId="0" borderId="34" xfId="9" applyFont="1" applyFill="1" applyBorder="1" applyAlignment="1" applyProtection="1">
      <alignment wrapText="1"/>
      <protection locked="0"/>
    </xf>
    <xf numFmtId="0" fontId="17" fillId="0" borderId="34" xfId="15" applyFont="1" applyFill="1" applyBorder="1" applyAlignment="1" applyProtection="1">
      <alignment wrapText="1"/>
      <protection locked="0"/>
    </xf>
    <xf numFmtId="0" fontId="17" fillId="0" borderId="0" xfId="9" applyFont="1" applyFill="1" applyAlignment="1" applyProtection="1">
      <protection locked="0"/>
    </xf>
    <xf numFmtId="0" fontId="41" fillId="0" borderId="34" xfId="0" applyFont="1" applyFill="1" applyBorder="1"/>
    <xf numFmtId="0" fontId="17" fillId="4" borderId="0" xfId="1" applyFont="1" applyFill="1" applyAlignment="1" applyProtection="1">
      <alignment horizontal="center" vertical="center"/>
    </xf>
    <xf numFmtId="0" fontId="17" fillId="0" borderId="0" xfId="0" applyFont="1" applyFill="1" applyBorder="1" applyAlignment="1" applyProtection="1">
      <alignment horizontal="left" vertical="center" wrapText="1"/>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34" xfId="1" applyFont="1" applyFill="1" applyBorder="1" applyAlignment="1" applyProtection="1">
      <alignment horizontal="center" vertical="center" wrapText="1"/>
      <protection locked="0"/>
    </xf>
    <xf numFmtId="4" fontId="17" fillId="4" borderId="0" xfId="0" applyNumberFormat="1" applyFont="1" applyFill="1" applyAlignment="1">
      <alignment vertical="center"/>
    </xf>
    <xf numFmtId="0" fontId="17" fillId="8" borderId="1" xfId="4" applyFont="1" applyFill="1" applyBorder="1" applyAlignment="1" applyProtection="1">
      <alignment vertical="center" wrapText="1"/>
      <protection locked="0"/>
    </xf>
    <xf numFmtId="0" fontId="17" fillId="8" borderId="1" xfId="0" applyFont="1" applyFill="1" applyBorder="1" applyProtection="1">
      <protection locked="0"/>
    </xf>
    <xf numFmtId="14" fontId="11" fillId="0" borderId="24" xfId="3" applyNumberFormat="1" applyFont="1" applyFill="1" applyBorder="1" applyProtection="1">
      <protection locked="0"/>
    </xf>
    <xf numFmtId="1" fontId="17" fillId="0" borderId="9" xfId="2" applyNumberFormat="1" applyFont="1" applyFill="1" applyBorder="1" applyAlignment="1" applyProtection="1">
      <alignment horizontal="left" vertical="top" wrapText="1"/>
      <protection locked="0"/>
    </xf>
    <xf numFmtId="1" fontId="17" fillId="0" borderId="9" xfId="2" applyNumberFormat="1" applyFont="1" applyFill="1" applyBorder="1" applyAlignment="1" applyProtection="1">
      <alignment horizontal="left" vertical="center" wrapText="1"/>
      <protection locked="0"/>
    </xf>
    <xf numFmtId="0" fontId="17" fillId="0" borderId="35" xfId="2" applyFont="1" applyFill="1" applyBorder="1" applyAlignment="1" applyProtection="1">
      <alignment horizontal="left" vertical="center" wrapText="1"/>
      <protection locked="0"/>
    </xf>
    <xf numFmtId="14" fontId="11" fillId="0" borderId="2" xfId="3" applyNumberFormat="1" applyFont="1" applyBorder="1" applyProtection="1">
      <protection locked="0"/>
    </xf>
    <xf numFmtId="0" fontId="17" fillId="0" borderId="8" xfId="2" applyFont="1" applyFill="1" applyBorder="1" applyAlignment="1" applyProtection="1">
      <alignment horizontal="left" vertical="top" wrapText="1"/>
      <protection locked="0"/>
    </xf>
    <xf numFmtId="2" fontId="17" fillId="0" borderId="1" xfId="0" applyNumberFormat="1" applyFont="1" applyFill="1" applyBorder="1" applyAlignment="1" applyProtection="1">
      <alignment horizontal="left" vertical="center" wrapText="1"/>
      <protection locked="0"/>
    </xf>
    <xf numFmtId="0" fontId="17" fillId="0" borderId="1" xfId="2" applyFont="1" applyFill="1" applyBorder="1" applyAlignment="1" applyProtection="1">
      <alignment horizontal="left" vertical="center" wrapText="1"/>
      <protection locked="0"/>
    </xf>
    <xf numFmtId="0" fontId="17" fillId="0" borderId="1" xfId="2" applyFont="1" applyFill="1" applyBorder="1" applyAlignment="1" applyProtection="1">
      <alignment horizontal="left" vertical="top" wrapText="1"/>
      <protection locked="0"/>
    </xf>
    <xf numFmtId="0" fontId="17" fillId="2" borderId="1" xfId="0" applyFont="1" applyFill="1" applyBorder="1" applyProtection="1">
      <protection locked="0"/>
    </xf>
    <xf numFmtId="4" fontId="17" fillId="0" borderId="0" xfId="0" applyNumberFormat="1" applyFont="1" applyFill="1" applyAlignment="1" applyProtection="1">
      <alignment vertical="center"/>
      <protection locked="0"/>
    </xf>
    <xf numFmtId="0" fontId="18" fillId="0" borderId="34" xfId="0" applyFont="1" applyFill="1" applyBorder="1" applyAlignment="1">
      <alignment vertical="center"/>
    </xf>
    <xf numFmtId="14"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0" borderId="0" xfId="1" applyFont="1" applyFill="1" applyAlignment="1" applyProtection="1">
      <alignment horizontal="center" vertical="center"/>
    </xf>
    <xf numFmtId="0" fontId="21" fillId="0" borderId="0" xfId="0" applyFont="1" applyFill="1" applyProtection="1"/>
    <xf numFmtId="0" fontId="17" fillId="0" borderId="0" xfId="1" applyFont="1" applyFill="1" applyAlignment="1" applyProtection="1">
      <alignment vertical="center"/>
    </xf>
    <xf numFmtId="3" fontId="21" fillId="0" borderId="1" xfId="1" applyNumberFormat="1" applyFont="1" applyFill="1" applyBorder="1" applyAlignment="1" applyProtection="1">
      <alignment horizontal="center" vertical="center" wrapText="1"/>
    </xf>
    <xf numFmtId="3" fontId="21" fillId="0" borderId="1" xfId="0" applyNumberFormat="1" applyFont="1" applyFill="1" applyBorder="1" applyProtection="1"/>
    <xf numFmtId="0" fontId="21" fillId="0" borderId="0" xfId="0" applyFont="1" applyFill="1" applyAlignment="1" applyProtection="1">
      <alignment horizontal="left"/>
      <protection locked="0"/>
    </xf>
    <xf numFmtId="0" fontId="21" fillId="0" borderId="0" xfId="0" applyFont="1" applyFill="1" applyProtection="1">
      <protection locked="0"/>
    </xf>
    <xf numFmtId="0" fontId="17" fillId="0" borderId="3" xfId="0" applyFont="1" applyFill="1" applyBorder="1" applyProtection="1">
      <protection locked="0"/>
    </xf>
    <xf numFmtId="0" fontId="21" fillId="0" borderId="0" xfId="0" applyFont="1" applyFill="1"/>
    <xf numFmtId="49" fontId="17" fillId="0" borderId="34" xfId="0" applyNumberFormat="1" applyFont="1" applyFill="1" applyBorder="1" applyAlignment="1">
      <alignment horizontal="left" vertical="center" wrapText="1"/>
    </xf>
    <xf numFmtId="49" fontId="11" fillId="0" borderId="2" xfId="3" applyNumberFormat="1" applyFont="1" applyFill="1" applyBorder="1" applyAlignment="1" applyProtection="1">
      <alignment horizontal="left"/>
      <protection locked="0"/>
    </xf>
    <xf numFmtId="1" fontId="17" fillId="0" borderId="34" xfId="2" applyNumberFormat="1" applyFont="1" applyFill="1" applyBorder="1" applyAlignment="1" applyProtection="1">
      <alignment horizontal="left" vertical="top" wrapText="1"/>
      <protection locked="0"/>
    </xf>
    <xf numFmtId="1" fontId="17" fillId="0" borderId="34" xfId="2" applyNumberFormat="1" applyFont="1" applyFill="1" applyBorder="1" applyAlignment="1" applyProtection="1">
      <alignment horizontal="left" vertical="center" wrapText="1"/>
      <protection locked="0"/>
    </xf>
    <xf numFmtId="14" fontId="21" fillId="2" borderId="0" xfId="9" applyNumberFormat="1" applyFont="1" applyFill="1" applyBorder="1" applyAlignment="1" applyProtection="1">
      <alignment horizontal="center" vertical="center"/>
    </xf>
    <xf numFmtId="0" fontId="21" fillId="3" borderId="5" xfId="9" applyFont="1" applyFill="1" applyBorder="1" applyAlignment="1" applyProtection="1">
      <alignment horizontal="center" vertical="center"/>
    </xf>
    <xf numFmtId="0" fontId="21" fillId="3" borderId="19" xfId="9" applyFont="1" applyFill="1" applyBorder="1" applyAlignment="1" applyProtection="1">
      <alignment horizontal="center" vertical="center"/>
    </xf>
    <xf numFmtId="0" fontId="21" fillId="3" borderId="4" xfId="9" applyFont="1" applyFill="1" applyBorder="1" applyAlignment="1" applyProtection="1">
      <alignment horizontal="center" vertical="center"/>
    </xf>
    <xf numFmtId="0" fontId="21" fillId="3" borderId="11" xfId="9" applyFont="1" applyFill="1" applyBorder="1" applyAlignment="1" applyProtection="1">
      <alignment horizontal="center" vertical="center"/>
    </xf>
    <xf numFmtId="0" fontId="21" fillId="3" borderId="10" xfId="9" applyFont="1" applyFill="1" applyBorder="1" applyAlignment="1" applyProtection="1">
      <alignment horizontal="center" vertical="center"/>
    </xf>
    <xf numFmtId="0" fontId="17" fillId="0" borderId="25" xfId="9" applyFont="1" applyBorder="1" applyAlignment="1" applyProtection="1">
      <alignment horizontal="center" vertical="center"/>
      <protection locked="0"/>
    </xf>
    <xf numFmtId="14" fontId="21" fillId="2" borderId="0" xfId="9" applyNumberFormat="1" applyFont="1" applyFill="1" applyBorder="1" applyAlignment="1" applyProtection="1">
      <alignment horizontal="left" vertical="center" wrapText="1"/>
    </xf>
    <xf numFmtId="14" fontId="21" fillId="2" borderId="25" xfId="9" applyNumberFormat="1" applyFont="1" applyFill="1" applyBorder="1" applyAlignment="1" applyProtection="1">
      <alignment horizontal="center" vertical="center"/>
    </xf>
    <xf numFmtId="14" fontId="21" fillId="2" borderId="25"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0" fontId="17" fillId="0" borderId="0" xfId="9" applyFont="1" applyBorder="1" applyAlignment="1" applyProtection="1">
      <alignment horizontal="left" vertical="center" wrapText="1"/>
      <protection locked="0"/>
    </xf>
    <xf numFmtId="0" fontId="17" fillId="0" borderId="0" xfId="9" applyFont="1" applyBorder="1" applyAlignment="1" applyProtection="1">
      <alignment horizontal="left" vertical="center"/>
      <protection locked="0"/>
    </xf>
    <xf numFmtId="0" fontId="17" fillId="0" borderId="0" xfId="9" applyFont="1" applyFill="1" applyBorder="1" applyAlignment="1" applyProtection="1">
      <alignment horizontal="left" vertical="center" wrapText="1"/>
      <protection locked="0"/>
    </xf>
    <xf numFmtId="14"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4" borderId="0" xfId="1" applyFont="1" applyFill="1" applyAlignment="1" applyProtection="1">
      <alignment horizontal="center" vertical="center"/>
    </xf>
    <xf numFmtId="14" fontId="17" fillId="0" borderId="0" xfId="1" applyNumberFormat="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4" borderId="3" xfId="1" applyFont="1" applyFill="1" applyBorder="1" applyAlignment="1" applyProtection="1">
      <alignment horizontal="center" vertical="center"/>
    </xf>
    <xf numFmtId="0" fontId="17" fillId="2" borderId="0" xfId="1" applyFont="1" applyFill="1" applyBorder="1" applyAlignment="1" applyProtection="1">
      <alignment horizontal="center" vertical="center" wrapText="1"/>
    </xf>
    <xf numFmtId="0" fontId="21" fillId="4" borderId="0" xfId="0" applyFont="1" applyFill="1" applyBorder="1" applyAlignment="1" applyProtection="1">
      <alignment horizontal="left" vertical="center"/>
    </xf>
    <xf numFmtId="0" fontId="21" fillId="4" borderId="0" xfId="0" applyFont="1" applyFill="1" applyBorder="1" applyAlignment="1" applyProtection="1">
      <alignment horizontal="center" vertical="center"/>
    </xf>
    <xf numFmtId="0" fontId="21" fillId="0" borderId="0" xfId="0" applyFont="1" applyFill="1" applyBorder="1" applyAlignment="1" applyProtection="1">
      <alignment horizontal="center"/>
      <protection locked="0"/>
    </xf>
    <xf numFmtId="0" fontId="17"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protection locked="0"/>
    </xf>
    <xf numFmtId="0" fontId="17" fillId="0" borderId="0" xfId="0" applyFont="1" applyFill="1" applyAlignment="1" applyProtection="1">
      <alignment horizontal="left" vertical="center"/>
      <protection locked="0"/>
    </xf>
    <xf numFmtId="0" fontId="21" fillId="0" borderId="0" xfId="0" applyFont="1" applyFill="1" applyAlignment="1" applyProtection="1">
      <alignment horizontal="left" vertical="center" wrapText="1"/>
    </xf>
    <xf numFmtId="0" fontId="17" fillId="2" borderId="0" xfId="0" applyFont="1" applyFill="1" applyAlignment="1" applyProtection="1">
      <alignment horizontal="left" vertical="center"/>
      <protection locked="0"/>
    </xf>
    <xf numFmtId="0" fontId="21" fillId="4" borderId="5" xfId="1" applyFont="1" applyFill="1" applyBorder="1" applyAlignment="1" applyProtection="1">
      <alignment horizontal="center" vertical="center"/>
    </xf>
    <xf numFmtId="0" fontId="21" fillId="4" borderId="19"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21" fillId="4" borderId="24" xfId="0" applyFont="1" applyFill="1" applyBorder="1" applyAlignment="1">
      <alignment horizontal="center" vertical="center"/>
    </xf>
    <xf numFmtId="0" fontId="21" fillId="4" borderId="2" xfId="0" applyFont="1" applyFill="1" applyBorder="1" applyAlignment="1">
      <alignment horizontal="center" vertical="center"/>
    </xf>
    <xf numFmtId="3" fontId="21" fillId="4" borderId="24" xfId="1" applyNumberFormat="1" applyFont="1" applyFill="1" applyBorder="1" applyAlignment="1" applyProtection="1">
      <alignment horizontal="center" vertical="center" wrapText="1"/>
    </xf>
    <xf numFmtId="3" fontId="21" fillId="4" borderId="2" xfId="1" applyNumberFormat="1" applyFont="1" applyFill="1" applyBorder="1" applyAlignment="1" applyProtection="1">
      <alignment horizontal="center" vertical="center" wrapText="1"/>
    </xf>
    <xf numFmtId="3" fontId="21" fillId="5" borderId="24" xfId="1" applyNumberFormat="1" applyFont="1" applyFill="1" applyBorder="1" applyAlignment="1" applyProtection="1">
      <alignment horizontal="center" vertical="center" wrapText="1"/>
    </xf>
    <xf numFmtId="3" fontId="21" fillId="5" borderId="2" xfId="1" applyNumberFormat="1" applyFont="1" applyFill="1" applyBorder="1" applyAlignment="1" applyProtection="1">
      <alignment horizontal="center" vertical="center" wrapText="1"/>
    </xf>
    <xf numFmtId="0" fontId="21" fillId="4" borderId="0" xfId="0" applyFont="1" applyFill="1" applyAlignment="1" applyProtection="1">
      <alignment horizontal="left"/>
    </xf>
    <xf numFmtId="0" fontId="17" fillId="2" borderId="0" xfId="0" applyFont="1" applyFill="1" applyAlignment="1" applyProtection="1">
      <alignment horizontal="left"/>
      <protection locked="0"/>
    </xf>
    <xf numFmtId="0" fontId="17" fillId="2" borderId="0" xfId="0" applyFont="1" applyFill="1" applyBorder="1" applyAlignment="1" applyProtection="1">
      <alignment horizontal="left" vertical="center"/>
      <protection locked="0"/>
    </xf>
    <xf numFmtId="0" fontId="21" fillId="0" borderId="0" xfId="0" applyFont="1" applyBorder="1" applyAlignment="1" applyProtection="1">
      <alignment horizontal="left" vertical="center" wrapText="1"/>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25" xfId="10" applyNumberFormat="1" applyFont="1" applyFill="1" applyBorder="1" applyAlignment="1" applyProtection="1">
      <alignment horizontal="center" vertical="center"/>
    </xf>
    <xf numFmtId="14" fontId="21" fillId="2" borderId="25"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protection locked="0"/>
    </xf>
    <xf numFmtId="0" fontId="17" fillId="2" borderId="0" xfId="1" applyFont="1" applyFill="1" applyBorder="1" applyAlignment="1" applyProtection="1">
      <alignment horizontal="left" vertical="center" wrapText="1"/>
    </xf>
    <xf numFmtId="0" fontId="17" fillId="0" borderId="0" xfId="0" applyFont="1" applyAlignment="1" applyProtection="1">
      <alignment horizontal="center" vertical="center"/>
      <protection locked="0"/>
    </xf>
    <xf numFmtId="0" fontId="21" fillId="4" borderId="0" xfId="0" applyFont="1" applyFill="1" applyAlignment="1" applyProtection="1">
      <alignment horizontal="left" wrapText="1"/>
    </xf>
    <xf numFmtId="0" fontId="17" fillId="0" borderId="0" xfId="0" applyFont="1" applyAlignment="1" applyProtection="1">
      <alignment horizontal="left"/>
      <protection locked="0"/>
    </xf>
    <xf numFmtId="0" fontId="16" fillId="4" borderId="24" xfId="0" applyFont="1" applyFill="1" applyBorder="1" applyAlignment="1">
      <alignment horizontal="center" vertical="center"/>
    </xf>
    <xf numFmtId="0" fontId="16" fillId="4" borderId="2" xfId="0" applyFont="1" applyFill="1" applyBorder="1" applyAlignment="1">
      <alignment horizontal="center" vertical="center"/>
    </xf>
    <xf numFmtId="0" fontId="20" fillId="4" borderId="5" xfId="1" applyFont="1" applyFill="1" applyBorder="1" applyAlignment="1" applyProtection="1">
      <alignment horizontal="center" vertical="center"/>
    </xf>
    <xf numFmtId="0" fontId="20" fillId="4" borderId="19"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20" fillId="4" borderId="0" xfId="0" applyFont="1" applyFill="1" applyAlignment="1" applyProtection="1">
      <alignment horizontal="left"/>
    </xf>
    <xf numFmtId="0" fontId="21" fillId="0" borderId="0" xfId="0" applyFont="1" applyBorder="1" applyAlignment="1" applyProtection="1">
      <alignment horizontal="center" vertical="center" wrapText="1"/>
      <protection locked="0"/>
    </xf>
    <xf numFmtId="0" fontId="17" fillId="4" borderId="0" xfId="1" applyFont="1" applyFill="1" applyAlignment="1" applyProtection="1">
      <alignment horizontal="right" vertical="center"/>
    </xf>
    <xf numFmtId="0" fontId="17" fillId="4" borderId="1" xfId="4" applyFont="1" applyFill="1" applyBorder="1" applyAlignment="1" applyProtection="1">
      <alignment horizontal="center" vertical="center" wrapText="1"/>
    </xf>
    <xf numFmtId="0" fontId="17" fillId="4" borderId="0" xfId="1" applyFont="1" applyFill="1" applyBorder="1" applyAlignment="1" applyProtection="1">
      <alignment horizontal="center" vertical="center"/>
    </xf>
    <xf numFmtId="0" fontId="16" fillId="4" borderId="0" xfId="0" applyFont="1" applyFill="1" applyAlignment="1" applyProtection="1">
      <alignment horizontal="left"/>
    </xf>
    <xf numFmtId="0" fontId="16" fillId="4" borderId="0" xfId="3" applyFont="1" applyFill="1" applyAlignment="1" applyProtection="1">
      <alignment horizontal="left"/>
    </xf>
    <xf numFmtId="0" fontId="16" fillId="0" borderId="0" xfId="3" applyFont="1" applyAlignment="1" applyProtection="1">
      <alignment horizontal="left" vertical="center" wrapText="1"/>
      <protection locked="0"/>
    </xf>
    <xf numFmtId="0" fontId="11" fillId="0" borderId="0" xfId="3" applyFont="1" applyAlignment="1" applyProtection="1">
      <alignment horizontal="left" vertical="center" wrapText="1"/>
      <protection locked="0"/>
    </xf>
    <xf numFmtId="0" fontId="11" fillId="0" borderId="0" xfId="3" applyFont="1" applyAlignment="1" applyProtection="1">
      <alignment horizontal="left" vertical="center"/>
      <protection locked="0"/>
    </xf>
    <xf numFmtId="0" fontId="29" fillId="4" borderId="0" xfId="3" applyFont="1" applyFill="1" applyBorder="1" applyAlignment="1">
      <alignment horizontal="left" vertical="center" wrapText="1"/>
    </xf>
    <xf numFmtId="0" fontId="17" fillId="4" borderId="0" xfId="3" applyFont="1" applyFill="1" applyBorder="1" applyAlignment="1" applyProtection="1">
      <alignment horizontal="left" vertical="center"/>
    </xf>
    <xf numFmtId="0" fontId="18" fillId="0" borderId="19" xfId="3" applyFont="1" applyBorder="1" applyAlignment="1">
      <alignment horizontal="center" vertical="center"/>
    </xf>
    <xf numFmtId="4" fontId="21" fillId="2" borderId="1" xfId="1" applyNumberFormat="1" applyFont="1" applyFill="1" applyBorder="1" applyAlignment="1" applyProtection="1">
      <alignment horizontal="center" vertical="center" wrapText="1"/>
      <protection locked="0"/>
    </xf>
    <xf numFmtId="3" fontId="21" fillId="2" borderId="1" xfId="1" applyNumberFormat="1" applyFont="1" applyFill="1" applyBorder="1" applyAlignment="1" applyProtection="1">
      <alignment horizontal="right" vertical="center" wrapText="1"/>
    </xf>
    <xf numFmtId="4" fontId="21" fillId="2" borderId="1" xfId="1" applyNumberFormat="1" applyFont="1" applyFill="1" applyBorder="1" applyAlignment="1" applyProtection="1">
      <alignment horizontal="right" vertical="center" wrapText="1"/>
    </xf>
    <xf numFmtId="4" fontId="21" fillId="2" borderId="1" xfId="1" applyNumberFormat="1" applyFont="1" applyFill="1" applyBorder="1" applyAlignment="1" applyProtection="1">
      <alignment horizontal="center" vertical="center"/>
      <protection locked="0"/>
    </xf>
    <xf numFmtId="4" fontId="17" fillId="2" borderId="1" xfId="1" applyNumberFormat="1" applyFont="1" applyFill="1" applyBorder="1" applyAlignment="1" applyProtection="1">
      <alignment horizontal="center" vertical="center" wrapText="1"/>
      <protection locked="0"/>
    </xf>
    <xf numFmtId="4" fontId="17" fillId="2" borderId="1" xfId="1" applyNumberFormat="1" applyFont="1" applyFill="1" applyBorder="1" applyAlignment="1" applyProtection="1">
      <alignment horizontal="center" vertical="center"/>
      <protection locked="0"/>
    </xf>
    <xf numFmtId="3" fontId="17" fillId="2" borderId="1" xfId="1" applyNumberFormat="1" applyFont="1" applyFill="1" applyBorder="1" applyAlignment="1" applyProtection="1">
      <alignment horizontal="right" vertical="center" wrapText="1"/>
    </xf>
    <xf numFmtId="4" fontId="17" fillId="2" borderId="1" xfId="1" applyNumberFormat="1" applyFont="1" applyFill="1" applyBorder="1" applyAlignment="1" applyProtection="1">
      <alignment horizontal="right" vertical="center" wrapText="1"/>
    </xf>
    <xf numFmtId="0" fontId="17" fillId="2" borderId="1" xfId="2" applyFont="1" applyFill="1" applyBorder="1" applyAlignment="1" applyProtection="1">
      <alignment horizontal="right" vertical="center"/>
      <protection locked="0"/>
    </xf>
    <xf numFmtId="0" fontId="17" fillId="2" borderId="1" xfId="2" applyFont="1" applyFill="1" applyBorder="1" applyAlignment="1" applyProtection="1">
      <alignment horizontal="left" vertical="top"/>
      <protection locked="0"/>
    </xf>
    <xf numFmtId="4" fontId="17" fillId="2" borderId="1" xfId="2" applyNumberFormat="1" applyFont="1" applyFill="1" applyBorder="1" applyAlignment="1" applyProtection="1">
      <alignment horizontal="right" vertical="center"/>
      <protection locked="0"/>
    </xf>
    <xf numFmtId="0" fontId="17" fillId="2" borderId="1" xfId="2" applyFont="1" applyFill="1" applyBorder="1" applyAlignment="1" applyProtection="1">
      <alignment horizontal="right" vertical="top"/>
      <protection locked="0"/>
    </xf>
    <xf numFmtId="2" fontId="17" fillId="2" borderId="1" xfId="2" applyNumberFormat="1" applyFont="1" applyFill="1" applyBorder="1" applyAlignment="1" applyProtection="1">
      <alignment horizontal="right" vertical="top"/>
      <protection locked="0"/>
    </xf>
    <xf numFmtId="0" fontId="21" fillId="2" borderId="1" xfId="0" applyFont="1" applyFill="1" applyBorder="1" applyProtection="1"/>
    <xf numFmtId="4" fontId="21" fillId="2" borderId="1" xfId="0" applyNumberFormat="1" applyFont="1" applyFill="1" applyBorder="1" applyProtection="1"/>
    <xf numFmtId="4" fontId="17" fillId="2" borderId="1" xfId="0" applyNumberFormat="1" applyFont="1" applyFill="1" applyBorder="1"/>
    <xf numFmtId="0" fontId="17" fillId="2" borderId="1" xfId="0" applyFont="1" applyFill="1" applyBorder="1" applyAlignment="1" applyProtection="1">
      <alignment horizontal="center"/>
    </xf>
    <xf numFmtId="4" fontId="17" fillId="2" borderId="4" xfId="0" applyNumberFormat="1" applyFont="1" applyFill="1" applyBorder="1" applyProtection="1">
      <protection locked="0"/>
    </xf>
    <xf numFmtId="4" fontId="17" fillId="2" borderId="2" xfId="0" applyNumberFormat="1" applyFont="1" applyFill="1" applyBorder="1" applyAlignment="1" applyProtection="1">
      <alignment horizontal="center"/>
    </xf>
    <xf numFmtId="4" fontId="17" fillId="2" borderId="1" xfId="0" applyNumberFormat="1" applyFont="1" applyFill="1" applyBorder="1" applyProtection="1">
      <protection locked="0"/>
    </xf>
    <xf numFmtId="0" fontId="17" fillId="2" borderId="1" xfId="1" applyFont="1" applyFill="1" applyBorder="1" applyAlignment="1" applyProtection="1">
      <alignment vertical="center" wrapText="1"/>
    </xf>
    <xf numFmtId="0" fontId="17" fillId="2" borderId="34" xfId="1" applyFont="1" applyFill="1" applyBorder="1" applyAlignment="1" applyProtection="1">
      <alignment vertical="center" wrapText="1"/>
    </xf>
    <xf numFmtId="3" fontId="17" fillId="2" borderId="34" xfId="1" applyNumberFormat="1" applyFont="1" applyFill="1" applyBorder="1" applyAlignment="1" applyProtection="1">
      <alignment horizontal="center" vertical="center" wrapText="1"/>
      <protection locked="0"/>
    </xf>
    <xf numFmtId="4" fontId="17" fillId="2" borderId="34" xfId="1" applyNumberFormat="1" applyFont="1" applyFill="1" applyBorder="1" applyAlignment="1" applyProtection="1">
      <alignment horizontal="right" vertical="center" wrapText="1"/>
      <protection locked="0"/>
    </xf>
    <xf numFmtId="0" fontId="17" fillId="2" borderId="1" xfId="0" applyFont="1" applyFill="1" applyBorder="1"/>
    <xf numFmtId="4" fontId="17" fillId="2" borderId="34" xfId="0" applyNumberFormat="1" applyFont="1" applyFill="1" applyBorder="1"/>
    <xf numFmtId="0" fontId="17" fillId="2" borderId="34" xfId="1" applyFont="1" applyFill="1" applyBorder="1" applyAlignment="1" applyProtection="1">
      <alignment horizontal="left" vertical="center" wrapText="1"/>
      <protection locked="0"/>
    </xf>
    <xf numFmtId="0" fontId="17" fillId="2" borderId="34" xfId="1" applyFont="1" applyFill="1" applyBorder="1" applyAlignment="1" applyProtection="1">
      <alignment horizontal="center" vertical="center" wrapText="1"/>
      <protection locked="0"/>
    </xf>
    <xf numFmtId="4" fontId="17" fillId="2" borderId="0" xfId="0" applyNumberFormat="1" applyFont="1" applyFill="1" applyAlignment="1">
      <alignment vertical="center"/>
    </xf>
    <xf numFmtId="4" fontId="17" fillId="2" borderId="1" xfId="0" applyNumberFormat="1" applyFont="1" applyFill="1" applyBorder="1" applyAlignment="1">
      <alignment vertical="center"/>
    </xf>
    <xf numFmtId="2" fontId="17" fillId="2" borderId="1" xfId="0" applyNumberFormat="1" applyFont="1" applyFill="1" applyBorder="1" applyProtection="1">
      <protection locked="0"/>
    </xf>
    <xf numFmtId="0" fontId="17" fillId="2" borderId="34" xfId="0" applyFont="1" applyFill="1" applyBorder="1" applyAlignment="1" applyProtection="1">
      <alignment horizontal="right"/>
      <protection locked="0"/>
    </xf>
    <xf numFmtId="1" fontId="21" fillId="2" borderId="1" xfId="0" applyNumberFormat="1" applyFont="1" applyFill="1" applyBorder="1" applyProtection="1"/>
    <xf numFmtId="167" fontId="17" fillId="2" borderId="1" xfId="0" applyNumberFormat="1" applyFont="1" applyFill="1" applyBorder="1" applyProtection="1">
      <protection locked="0"/>
    </xf>
    <xf numFmtId="0" fontId="17" fillId="2" borderId="34" xfId="0" applyFont="1" applyFill="1" applyBorder="1" applyProtection="1">
      <protection locked="0"/>
    </xf>
    <xf numFmtId="1" fontId="17" fillId="2" borderId="1" xfId="4" applyNumberFormat="1" applyFont="1" applyFill="1" applyBorder="1" applyAlignment="1" applyProtection="1">
      <alignment vertical="center" wrapText="1"/>
      <protection locked="0"/>
    </xf>
    <xf numFmtId="3" fontId="21" fillId="2" borderId="1" xfId="1" applyNumberFormat="1" applyFont="1" applyFill="1" applyBorder="1" applyAlignment="1" applyProtection="1">
      <alignment horizontal="right" vertical="center"/>
    </xf>
    <xf numFmtId="0" fontId="17" fillId="2" borderId="1" xfId="4" applyFont="1" applyFill="1" applyBorder="1" applyAlignment="1" applyProtection="1">
      <alignment vertical="center" wrapText="1"/>
      <protection locked="0"/>
    </xf>
  </cellXfs>
  <cellStyles count="17">
    <cellStyle name="Normal" xfId="0" builtinId="0"/>
    <cellStyle name="Normal 2" xfId="2"/>
    <cellStyle name="Normal 3" xfId="3"/>
    <cellStyle name="Normal 4" xfId="4"/>
    <cellStyle name="Normal 4 2" xfId="16"/>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xmlns=""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33</xdr:row>
      <xdr:rowOff>171450</xdr:rowOff>
    </xdr:from>
    <xdr:to>
      <xdr:col>2</xdr:col>
      <xdr:colOff>1495425</xdr:colOff>
      <xdr:row>33</xdr:row>
      <xdr:rowOff>171450</xdr:rowOff>
    </xdr:to>
    <xdr:cxnSp macro="">
      <xdr:nvCxnSpPr>
        <xdr:cNvPr id="2" name="Straight Connector 1">
          <a:extLst>
            <a:ext uri="{FF2B5EF4-FFF2-40B4-BE49-F238E27FC236}">
              <a16:creationId xmlns:a16="http://schemas.microsoft.com/office/drawing/2014/main" xmlns=""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xmlns=""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xmlns=""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xmlns=""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xmlns=""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xmlns=""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xmlns=""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xmlns=""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50</xdr:row>
      <xdr:rowOff>171450</xdr:rowOff>
    </xdr:from>
    <xdr:to>
      <xdr:col>2</xdr:col>
      <xdr:colOff>1495425</xdr:colOff>
      <xdr:row>50</xdr:row>
      <xdr:rowOff>171450</xdr:rowOff>
    </xdr:to>
    <xdr:cxnSp macro="">
      <xdr:nvCxnSpPr>
        <xdr:cNvPr id="2" name="Straight Connector 1">
          <a:extLst>
            <a:ext uri="{FF2B5EF4-FFF2-40B4-BE49-F238E27FC236}">
              <a16:creationId xmlns:a16="http://schemas.microsoft.com/office/drawing/2014/main" xmlns=""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26</xdr:row>
      <xdr:rowOff>171450</xdr:rowOff>
    </xdr:from>
    <xdr:to>
      <xdr:col>1</xdr:col>
      <xdr:colOff>1495425</xdr:colOff>
      <xdr:row>26</xdr:row>
      <xdr:rowOff>171450</xdr:rowOff>
    </xdr:to>
    <xdr:cxnSp macro="">
      <xdr:nvCxnSpPr>
        <xdr:cNvPr id="2" name="Straight Connector 1">
          <a:extLst>
            <a:ext uri="{FF2B5EF4-FFF2-40B4-BE49-F238E27FC236}">
              <a16:creationId xmlns:a16="http://schemas.microsoft.com/office/drawing/2014/main" xmlns=""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27</xdr:row>
      <xdr:rowOff>4082</xdr:rowOff>
    </xdr:from>
    <xdr:to>
      <xdr:col>5</xdr:col>
      <xdr:colOff>110219</xdr:colOff>
      <xdr:row>27</xdr:row>
      <xdr:rowOff>4082</xdr:rowOff>
    </xdr:to>
    <xdr:cxnSp macro="">
      <xdr:nvCxnSpPr>
        <xdr:cNvPr id="3" name="Straight Connector 2">
          <a:extLst>
            <a:ext uri="{FF2B5EF4-FFF2-40B4-BE49-F238E27FC236}">
              <a16:creationId xmlns:a16="http://schemas.microsoft.com/office/drawing/2014/main" xmlns=""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xmlns=""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xmlns=""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xmlns=""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xmlns=""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xmlns=""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xmlns=""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4"/>
  <sheetViews>
    <sheetView showGridLines="0" view="pageBreakPreview" zoomScaleNormal="100" zoomScaleSheetLayoutView="100" workbookViewId="0">
      <selection activeCell="F23" sqref="F23"/>
    </sheetView>
  </sheetViews>
  <sheetFormatPr defaultColWidth="9.140625" defaultRowHeight="15.75" x14ac:dyDescent="0.2"/>
  <cols>
    <col min="1" max="1" width="6.28515625" style="325" bestFit="1" customWidth="1"/>
    <col min="2" max="2" width="13.140625" style="325" customWidth="1"/>
    <col min="3" max="3" width="26.5703125" style="325" customWidth="1"/>
    <col min="4" max="4" width="15.140625" style="325" customWidth="1"/>
    <col min="5" max="5" width="21.85546875" style="325" customWidth="1"/>
    <col min="6" max="6" width="26.140625" style="381" customWidth="1"/>
    <col min="7" max="7" width="25.28515625" style="367" customWidth="1"/>
    <col min="8" max="8" width="22.42578125" style="367" customWidth="1"/>
    <col min="9" max="9" width="16.42578125" style="498" bestFit="1" customWidth="1"/>
    <col min="10" max="10" width="17.42578125" style="325" customWidth="1"/>
    <col min="11" max="11" width="16.42578125" style="366" customWidth="1"/>
    <col min="12" max="12" width="13.140625" style="325" bestFit="1" customWidth="1"/>
    <col min="13" max="13" width="15.28515625" style="325" customWidth="1"/>
    <col min="14" max="16384" width="9.140625" style="325"/>
  </cols>
  <sheetData>
    <row r="1" spans="1:13" x14ac:dyDescent="0.2">
      <c r="A1" s="192" t="s">
        <v>507</v>
      </c>
      <c r="C1" s="326"/>
      <c r="D1" s="326"/>
      <c r="E1" s="327"/>
      <c r="F1" s="375"/>
      <c r="G1" s="327"/>
      <c r="H1" s="191"/>
      <c r="I1" s="492"/>
      <c r="J1" s="327"/>
      <c r="K1" s="327"/>
      <c r="L1" s="327"/>
      <c r="M1" s="329" t="s">
        <v>94</v>
      </c>
    </row>
    <row r="2" spans="1:13" x14ac:dyDescent="0.2">
      <c r="A2" s="190" t="s">
        <v>124</v>
      </c>
      <c r="B2" s="326"/>
      <c r="C2" s="326"/>
      <c r="D2" s="326"/>
      <c r="E2" s="327"/>
      <c r="F2" s="375"/>
      <c r="G2" s="327"/>
      <c r="H2" s="189"/>
      <c r="I2" s="492"/>
      <c r="J2" s="327"/>
      <c r="K2" s="327"/>
      <c r="L2" s="327"/>
      <c r="M2" s="330" t="s">
        <v>574</v>
      </c>
    </row>
    <row r="3" spans="1:13" x14ac:dyDescent="0.2">
      <c r="A3" s="331"/>
      <c r="B3" s="326"/>
      <c r="C3" s="332"/>
      <c r="D3" s="333"/>
      <c r="E3" s="327"/>
      <c r="F3" s="376"/>
      <c r="G3" s="327"/>
      <c r="H3" s="327"/>
      <c r="I3" s="493"/>
      <c r="J3" s="326"/>
      <c r="K3" s="327"/>
      <c r="L3" s="326"/>
      <c r="M3" s="335"/>
    </row>
    <row r="4" spans="1:13" x14ac:dyDescent="0.2">
      <c r="A4" s="353" t="s">
        <v>254</v>
      </c>
      <c r="B4" s="187"/>
      <c r="C4" s="187"/>
      <c r="D4" s="198" t="s">
        <v>526</v>
      </c>
      <c r="E4" s="336"/>
      <c r="F4" s="377"/>
      <c r="G4" s="337"/>
      <c r="H4" s="338"/>
      <c r="I4" s="351"/>
      <c r="J4" s="339"/>
      <c r="K4" s="334"/>
      <c r="L4" s="337"/>
      <c r="M4" s="340"/>
    </row>
    <row r="5" spans="1:13" ht="16.5" thickBot="1" x14ac:dyDescent="0.25">
      <c r="A5" s="188"/>
      <c r="B5" s="327"/>
      <c r="C5" s="341"/>
      <c r="D5" s="342"/>
      <c r="E5" s="327"/>
      <c r="F5" s="378"/>
      <c r="G5" s="343"/>
      <c r="H5" s="343"/>
      <c r="I5" s="494"/>
      <c r="J5" s="326"/>
      <c r="K5" s="334"/>
      <c r="L5" s="326"/>
      <c r="M5" s="335"/>
    </row>
    <row r="6" spans="1:13" ht="33" customHeight="1" thickBot="1" x14ac:dyDescent="0.25">
      <c r="A6" s="331"/>
      <c r="B6" s="354"/>
      <c r="C6" s="326"/>
      <c r="D6" s="326"/>
      <c r="E6" s="677" t="s">
        <v>476</v>
      </c>
      <c r="F6" s="678"/>
      <c r="G6" s="678"/>
      <c r="H6" s="679"/>
      <c r="I6" s="680" t="s">
        <v>489</v>
      </c>
      <c r="J6" s="680"/>
      <c r="K6" s="680"/>
      <c r="L6" s="681"/>
      <c r="M6" s="355"/>
    </row>
    <row r="7" spans="1:13" s="364" customFormat="1" ht="79.5" thickBot="1" x14ac:dyDescent="0.25">
      <c r="A7" s="356" t="s">
        <v>64</v>
      </c>
      <c r="B7" s="357" t="s">
        <v>125</v>
      </c>
      <c r="C7" s="357" t="s">
        <v>506</v>
      </c>
      <c r="D7" s="358" t="s">
        <v>260</v>
      </c>
      <c r="E7" s="359" t="s">
        <v>508</v>
      </c>
      <c r="F7" s="359" t="s">
        <v>448</v>
      </c>
      <c r="G7" s="359" t="s">
        <v>436</v>
      </c>
      <c r="H7" s="359" t="s">
        <v>435</v>
      </c>
      <c r="I7" s="359" t="s">
        <v>387</v>
      </c>
      <c r="J7" s="360" t="s">
        <v>257</v>
      </c>
      <c r="K7" s="361" t="s">
        <v>514</v>
      </c>
      <c r="L7" s="362" t="s">
        <v>210</v>
      </c>
      <c r="M7" s="363" t="s">
        <v>211</v>
      </c>
    </row>
    <row r="8" spans="1:13" s="365" customFormat="1" x14ac:dyDescent="0.2">
      <c r="A8" s="370">
        <v>1</v>
      </c>
      <c r="B8" s="371">
        <v>2</v>
      </c>
      <c r="C8" s="372">
        <v>3</v>
      </c>
      <c r="D8" s="372">
        <v>4</v>
      </c>
      <c r="E8" s="370">
        <v>5</v>
      </c>
      <c r="F8" s="371">
        <v>6</v>
      </c>
      <c r="G8" s="372">
        <v>7</v>
      </c>
      <c r="H8" s="371">
        <v>8</v>
      </c>
      <c r="I8" s="495">
        <v>9</v>
      </c>
      <c r="J8" s="371">
        <v>10</v>
      </c>
      <c r="K8" s="371">
        <v>11</v>
      </c>
      <c r="L8" s="373">
        <v>12</v>
      </c>
      <c r="M8" s="374">
        <v>13</v>
      </c>
    </row>
    <row r="9" spans="1:13" s="637" customFormat="1" ht="14.25" customHeight="1" x14ac:dyDescent="0.35">
      <c r="A9" s="503">
        <v>1</v>
      </c>
      <c r="B9" s="630"/>
      <c r="C9" s="635"/>
      <c r="D9" s="631"/>
      <c r="E9" s="630"/>
      <c r="F9" s="632"/>
      <c r="G9" s="633"/>
      <c r="H9" s="630"/>
      <c r="I9" s="635"/>
      <c r="J9" s="635"/>
      <c r="K9" s="636"/>
      <c r="L9" s="634"/>
      <c r="M9" s="635"/>
    </row>
    <row r="10" spans="1:13" s="541" customFormat="1" ht="13.5" customHeight="1" x14ac:dyDescent="0.35">
      <c r="A10" s="503">
        <v>2</v>
      </c>
      <c r="B10" s="542"/>
      <c r="C10" s="537"/>
      <c r="D10" s="607"/>
      <c r="E10" s="605"/>
      <c r="F10" s="546"/>
      <c r="G10" s="605"/>
      <c r="H10" s="544"/>
      <c r="I10" s="538"/>
      <c r="J10" s="538"/>
      <c r="K10" s="539"/>
      <c r="L10" s="540"/>
      <c r="M10" s="538"/>
    </row>
    <row r="11" spans="1:13" s="541" customFormat="1" ht="13.5" customHeight="1" x14ac:dyDescent="0.35">
      <c r="A11" s="503">
        <v>3</v>
      </c>
      <c r="B11" s="542"/>
      <c r="C11" s="537"/>
      <c r="D11" s="607"/>
      <c r="E11" s="605"/>
      <c r="F11" s="546"/>
      <c r="G11" s="605"/>
      <c r="H11" s="544"/>
      <c r="I11" s="538"/>
      <c r="J11" s="538"/>
      <c r="K11" s="539"/>
      <c r="L11" s="540"/>
      <c r="M11" s="538"/>
    </row>
    <row r="12" spans="1:13" s="541" customFormat="1" ht="13.5" customHeight="1" x14ac:dyDescent="0.35">
      <c r="A12" s="503">
        <v>4</v>
      </c>
      <c r="B12" s="542"/>
      <c r="C12" s="537"/>
      <c r="D12" s="607"/>
      <c r="E12" s="605"/>
      <c r="F12" s="546"/>
      <c r="G12" s="605"/>
      <c r="H12" s="544"/>
      <c r="I12" s="538"/>
      <c r="J12" s="538"/>
      <c r="K12" s="539"/>
      <c r="L12" s="540"/>
      <c r="M12" s="538"/>
    </row>
    <row r="13" spans="1:13" s="541" customFormat="1" ht="13.5" customHeight="1" x14ac:dyDescent="0.35">
      <c r="A13" s="503">
        <v>5</v>
      </c>
      <c r="B13" s="606"/>
      <c r="C13" s="537"/>
      <c r="D13" s="545"/>
      <c r="E13" s="542"/>
      <c r="F13" s="546"/>
      <c r="G13" s="548"/>
      <c r="H13" s="544"/>
      <c r="I13" s="538"/>
      <c r="J13" s="538"/>
      <c r="K13" s="539"/>
      <c r="L13" s="540"/>
      <c r="M13" s="538"/>
    </row>
    <row r="14" spans="1:13" s="541" customFormat="1" ht="13.5" customHeight="1" x14ac:dyDescent="0.35">
      <c r="A14" s="503"/>
      <c r="B14" s="606"/>
      <c r="C14" s="537"/>
      <c r="D14" s="545"/>
      <c r="E14" s="542"/>
      <c r="F14" s="546"/>
      <c r="G14" s="548"/>
      <c r="H14" s="544"/>
      <c r="I14" s="538"/>
      <c r="J14" s="538"/>
      <c r="K14" s="539"/>
      <c r="L14" s="540"/>
      <c r="M14" s="538"/>
    </row>
    <row r="15" spans="1:13" s="541" customFormat="1" ht="13.5" customHeight="1" x14ac:dyDescent="0.35">
      <c r="A15" s="503"/>
      <c r="B15" s="606"/>
      <c r="C15" s="537"/>
      <c r="D15" s="545"/>
      <c r="E15" s="542"/>
      <c r="F15" s="546"/>
      <c r="G15" s="547"/>
      <c r="H15" s="544"/>
      <c r="I15" s="538"/>
      <c r="J15" s="538"/>
      <c r="K15" s="539"/>
      <c r="L15" s="540"/>
      <c r="M15" s="538"/>
    </row>
    <row r="16" spans="1:13" s="541" customFormat="1" ht="13.5" customHeight="1" x14ac:dyDescent="0.35">
      <c r="A16" s="503"/>
      <c r="B16" s="606"/>
      <c r="C16" s="537"/>
      <c r="D16" s="549"/>
      <c r="E16" s="543"/>
      <c r="F16" s="551"/>
      <c r="G16" s="638"/>
      <c r="H16" s="544"/>
      <c r="I16" s="538"/>
      <c r="J16" s="538"/>
      <c r="K16" s="539"/>
      <c r="L16" s="540"/>
      <c r="M16" s="538"/>
    </row>
    <row r="17" spans="1:13" s="541" customFormat="1" ht="13.5" customHeight="1" x14ac:dyDescent="0.35">
      <c r="A17" s="503"/>
      <c r="B17" s="542"/>
      <c r="C17" s="537"/>
      <c r="D17" s="545"/>
      <c r="E17" s="542"/>
      <c r="F17" s="546"/>
      <c r="G17" s="548"/>
      <c r="H17" s="544"/>
      <c r="I17" s="538"/>
      <c r="J17" s="538"/>
      <c r="K17" s="539"/>
      <c r="L17" s="540"/>
      <c r="M17" s="538"/>
    </row>
    <row r="18" spans="1:13" s="541" customFormat="1" ht="13.5" customHeight="1" x14ac:dyDescent="0.35">
      <c r="A18" s="503"/>
      <c r="B18" s="542"/>
      <c r="C18" s="537"/>
      <c r="D18" s="545"/>
      <c r="E18" s="543"/>
      <c r="F18" s="550"/>
      <c r="G18" s="548"/>
      <c r="H18" s="544"/>
      <c r="I18" s="538"/>
      <c r="J18" s="538"/>
      <c r="K18" s="539"/>
      <c r="L18" s="540"/>
      <c r="M18" s="538"/>
    </row>
    <row r="19" spans="1:13" s="541" customFormat="1" ht="13.5" customHeight="1" x14ac:dyDescent="0.35">
      <c r="A19" s="503"/>
      <c r="B19" s="542"/>
      <c r="C19" s="537"/>
      <c r="D19" s="545"/>
      <c r="E19" s="542"/>
      <c r="F19" s="546"/>
      <c r="G19" s="548"/>
      <c r="H19" s="544"/>
      <c r="I19" s="538"/>
      <c r="J19" s="538"/>
      <c r="K19" s="539"/>
      <c r="L19" s="540"/>
      <c r="M19" s="538"/>
    </row>
    <row r="20" spans="1:13" s="541" customFormat="1" ht="13.5" customHeight="1" x14ac:dyDescent="0.35">
      <c r="A20" s="503"/>
      <c r="B20" s="542"/>
      <c r="C20" s="537"/>
      <c r="D20" s="545"/>
      <c r="E20" s="542"/>
      <c r="F20" s="546"/>
      <c r="G20" s="548"/>
      <c r="H20" s="544"/>
      <c r="I20" s="538"/>
      <c r="J20" s="538"/>
      <c r="K20" s="539"/>
      <c r="L20" s="540"/>
      <c r="M20" s="538"/>
    </row>
    <row r="21" spans="1:13" s="541" customFormat="1" ht="13.5" customHeight="1" x14ac:dyDescent="0.35">
      <c r="A21" s="503"/>
      <c r="B21" s="542"/>
      <c r="C21" s="537"/>
      <c r="D21" s="545"/>
      <c r="E21" s="543"/>
      <c r="F21" s="551"/>
      <c r="G21" s="548"/>
      <c r="H21" s="544"/>
      <c r="I21" s="538"/>
      <c r="J21" s="538"/>
      <c r="K21" s="539"/>
      <c r="L21" s="540"/>
      <c r="M21" s="538"/>
    </row>
    <row r="22" spans="1:13" s="541" customFormat="1" ht="13.5" customHeight="1" x14ac:dyDescent="0.35">
      <c r="A22" s="503"/>
      <c r="B22" s="542"/>
      <c r="C22" s="537"/>
      <c r="D22" s="549"/>
      <c r="E22" s="543"/>
      <c r="F22" s="551"/>
      <c r="G22" s="548"/>
      <c r="H22" s="544"/>
      <c r="I22" s="538"/>
      <c r="J22" s="538"/>
      <c r="K22" s="539"/>
      <c r="L22" s="540"/>
      <c r="M22" s="538"/>
    </row>
    <row r="23" spans="1:13" s="541" customFormat="1" ht="13.5" customHeight="1" x14ac:dyDescent="0.35">
      <c r="A23" s="503"/>
      <c r="B23" s="542"/>
      <c r="C23" s="537"/>
      <c r="D23" s="545"/>
      <c r="E23" s="542"/>
      <c r="F23" s="546"/>
      <c r="G23" s="548"/>
      <c r="H23" s="544"/>
      <c r="I23" s="538"/>
      <c r="J23" s="538"/>
      <c r="K23" s="539"/>
      <c r="L23" s="540"/>
      <c r="M23" s="538"/>
    </row>
    <row r="24" spans="1:13" s="541" customFormat="1" ht="13.5" customHeight="1" x14ac:dyDescent="0.35">
      <c r="A24" s="503"/>
      <c r="B24" s="552"/>
      <c r="C24" s="537"/>
      <c r="D24" s="545"/>
      <c r="E24" s="542"/>
      <c r="F24" s="553"/>
      <c r="G24" s="554"/>
      <c r="H24" s="544"/>
      <c r="I24" s="538"/>
      <c r="J24" s="538"/>
      <c r="K24" s="539"/>
      <c r="L24" s="540"/>
      <c r="M24" s="538"/>
    </row>
    <row r="25" spans="1:13" s="541" customFormat="1" ht="13.5" customHeight="1" x14ac:dyDescent="0.35">
      <c r="A25" s="503"/>
      <c r="B25" s="542"/>
      <c r="C25" s="537"/>
      <c r="D25" s="545"/>
      <c r="E25" s="542"/>
      <c r="F25" s="546"/>
      <c r="G25" s="548"/>
      <c r="H25" s="544"/>
      <c r="I25" s="538"/>
      <c r="J25" s="538"/>
      <c r="K25" s="539"/>
      <c r="L25" s="540"/>
      <c r="M25" s="538"/>
    </row>
    <row r="26" spans="1:13" s="541" customFormat="1" ht="13.5" customHeight="1" x14ac:dyDescent="0.35">
      <c r="A26" s="503"/>
      <c r="B26" s="542"/>
      <c r="C26" s="537"/>
      <c r="D26" s="545"/>
      <c r="E26" s="542"/>
      <c r="F26" s="546"/>
      <c r="G26" s="548"/>
      <c r="H26" s="544"/>
      <c r="I26" s="538"/>
      <c r="J26" s="538"/>
      <c r="K26" s="539"/>
      <c r="L26" s="540"/>
      <c r="M26" s="538"/>
    </row>
    <row r="27" spans="1:13" ht="13.5" customHeight="1" x14ac:dyDescent="0.35">
      <c r="A27" s="503"/>
      <c r="B27" s="505"/>
      <c r="C27" s="506"/>
      <c r="D27" s="507"/>
      <c r="E27" s="504"/>
      <c r="F27" s="508"/>
      <c r="G27" s="509"/>
      <c r="H27" s="510"/>
      <c r="I27" s="511"/>
      <c r="J27" s="511"/>
      <c r="K27" s="512"/>
      <c r="L27" s="513"/>
      <c r="M27" s="514"/>
    </row>
    <row r="28" spans="1:13" ht="13.5" customHeight="1" x14ac:dyDescent="0.2">
      <c r="A28" s="515" t="s">
        <v>256</v>
      </c>
      <c r="B28" s="505"/>
      <c r="C28" s="514"/>
      <c r="D28" s="507"/>
      <c r="E28" s="514"/>
      <c r="F28" s="516"/>
      <c r="G28" s="510"/>
      <c r="H28" s="510"/>
      <c r="I28" s="511"/>
      <c r="J28" s="511"/>
      <c r="K28" s="512"/>
      <c r="L28" s="513"/>
      <c r="M28" s="514"/>
    </row>
    <row r="29" spans="1:13" x14ac:dyDescent="0.2">
      <c r="A29" s="682"/>
      <c r="B29" s="682"/>
      <c r="C29" s="682"/>
      <c r="D29" s="682"/>
      <c r="E29" s="682"/>
      <c r="F29" s="682"/>
      <c r="G29" s="682"/>
      <c r="H29" s="682"/>
      <c r="I29" s="682"/>
      <c r="J29" s="682"/>
      <c r="K29" s="682"/>
      <c r="L29" s="682"/>
      <c r="M29" s="682"/>
    </row>
    <row r="30" spans="1:13" ht="16.5" customHeight="1" x14ac:dyDescent="0.35">
      <c r="A30" s="344" t="s">
        <v>417</v>
      </c>
      <c r="B30" s="688" t="s">
        <v>477</v>
      </c>
      <c r="C30" s="688"/>
      <c r="D30" s="688"/>
      <c r="E30" s="688"/>
      <c r="F30" s="688"/>
      <c r="G30" s="688"/>
      <c r="H30" s="688"/>
      <c r="I30" s="688"/>
      <c r="J30" s="688"/>
      <c r="K30" s="688"/>
      <c r="L30" s="688"/>
      <c r="M30" s="688"/>
    </row>
    <row r="31" spans="1:13" ht="39" customHeight="1" x14ac:dyDescent="0.2">
      <c r="A31" s="345" t="s">
        <v>437</v>
      </c>
      <c r="B31" s="687" t="s">
        <v>478</v>
      </c>
      <c r="C31" s="687"/>
      <c r="D31" s="687"/>
      <c r="E31" s="687"/>
      <c r="F31" s="687"/>
      <c r="G31" s="687"/>
      <c r="H31" s="687"/>
      <c r="I31" s="687"/>
      <c r="J31" s="687"/>
      <c r="K31" s="687"/>
      <c r="L31" s="687"/>
      <c r="M31" s="687"/>
    </row>
    <row r="32" spans="1:13" ht="44.25" customHeight="1" x14ac:dyDescent="0.2">
      <c r="A32" s="345" t="s">
        <v>438</v>
      </c>
      <c r="B32" s="687" t="s">
        <v>509</v>
      </c>
      <c r="C32" s="687"/>
      <c r="D32" s="687"/>
      <c r="E32" s="687"/>
      <c r="F32" s="687"/>
      <c r="G32" s="687"/>
      <c r="H32" s="687"/>
      <c r="I32" s="687"/>
      <c r="J32" s="687"/>
      <c r="K32" s="687"/>
      <c r="L32" s="687"/>
      <c r="M32" s="687"/>
    </row>
    <row r="33" spans="1:13" ht="28.9" customHeight="1" x14ac:dyDescent="0.35">
      <c r="A33" s="344" t="s">
        <v>439</v>
      </c>
      <c r="B33" s="687" t="s">
        <v>490</v>
      </c>
      <c r="C33" s="687"/>
      <c r="D33" s="687"/>
      <c r="E33" s="687"/>
      <c r="F33" s="687"/>
      <c r="G33" s="687"/>
      <c r="H33" s="687"/>
      <c r="I33" s="687"/>
      <c r="J33" s="687"/>
      <c r="K33" s="687"/>
      <c r="L33" s="687"/>
      <c r="M33" s="687"/>
    </row>
    <row r="34" spans="1:13" s="366" customFormat="1" ht="17.25" customHeight="1" x14ac:dyDescent="0.35">
      <c r="A34" s="346" t="s">
        <v>485</v>
      </c>
      <c r="B34" s="689" t="s">
        <v>510</v>
      </c>
      <c r="C34" s="689"/>
      <c r="D34" s="689"/>
      <c r="E34" s="689"/>
      <c r="F34" s="689"/>
      <c r="G34" s="689"/>
      <c r="H34" s="689"/>
      <c r="I34" s="689"/>
      <c r="J34" s="689"/>
      <c r="K34" s="689"/>
      <c r="L34" s="689"/>
      <c r="M34" s="689"/>
    </row>
    <row r="35" spans="1:13" ht="17.25" customHeight="1" x14ac:dyDescent="0.35">
      <c r="A35" s="344"/>
      <c r="B35" s="687"/>
      <c r="C35" s="687"/>
      <c r="D35" s="687"/>
      <c r="E35" s="687"/>
      <c r="F35" s="687"/>
      <c r="G35" s="687"/>
      <c r="H35" s="687"/>
      <c r="I35" s="687"/>
      <c r="J35" s="687"/>
      <c r="K35" s="687"/>
      <c r="L35" s="687"/>
      <c r="M35" s="687"/>
    </row>
    <row r="36" spans="1:13" s="369" customFormat="1" ht="27" customHeight="1" x14ac:dyDescent="0.2">
      <c r="A36" s="683" t="s">
        <v>93</v>
      </c>
      <c r="B36" s="683"/>
      <c r="C36" s="347"/>
      <c r="D36" s="337"/>
      <c r="E36" s="347"/>
      <c r="F36" s="379"/>
      <c r="G36" s="337"/>
      <c r="H36" s="347"/>
      <c r="I36" s="496"/>
      <c r="J36" s="337"/>
      <c r="K36" s="328"/>
      <c r="L36" s="347"/>
      <c r="M36" s="337"/>
    </row>
    <row r="37" spans="1:13" s="369" customFormat="1" ht="15" customHeight="1" x14ac:dyDescent="0.2">
      <c r="A37" s="347"/>
      <c r="B37" s="337"/>
      <c r="C37" s="348"/>
      <c r="D37" s="349"/>
      <c r="E37" s="348"/>
      <c r="F37" s="379"/>
      <c r="G37" s="337"/>
      <c r="H37" s="350"/>
      <c r="I37" s="496"/>
      <c r="J37" s="337"/>
      <c r="K37" s="328"/>
      <c r="L37" s="347"/>
      <c r="M37" s="337"/>
    </row>
    <row r="38" spans="1:13" ht="22.9" customHeight="1" x14ac:dyDescent="0.2">
      <c r="A38" s="347"/>
      <c r="B38" s="337"/>
      <c r="C38" s="684" t="s">
        <v>248</v>
      </c>
      <c r="D38" s="684"/>
      <c r="E38" s="684"/>
      <c r="F38" s="379"/>
      <c r="G38" s="337"/>
      <c r="H38" s="685" t="s">
        <v>386</v>
      </c>
      <c r="I38" s="351"/>
      <c r="J38" s="337"/>
      <c r="K38" s="328"/>
      <c r="L38" s="347"/>
      <c r="M38" s="337"/>
    </row>
    <row r="39" spans="1:13" ht="40.5" customHeight="1" x14ac:dyDescent="0.2">
      <c r="A39" s="347"/>
      <c r="B39" s="337"/>
      <c r="C39" s="347"/>
      <c r="D39" s="337"/>
      <c r="E39" s="347"/>
      <c r="F39" s="379"/>
      <c r="G39" s="337"/>
      <c r="H39" s="686"/>
      <c r="I39" s="351"/>
      <c r="J39" s="337"/>
      <c r="K39" s="328"/>
      <c r="L39" s="347"/>
      <c r="M39" s="337"/>
    </row>
    <row r="40" spans="1:13" ht="21" customHeight="1" x14ac:dyDescent="0.2">
      <c r="A40" s="347"/>
      <c r="B40" s="337"/>
      <c r="C40" s="676" t="s">
        <v>123</v>
      </c>
      <c r="D40" s="676"/>
      <c r="E40" s="676"/>
      <c r="F40" s="379"/>
      <c r="G40" s="337"/>
      <c r="H40" s="347"/>
      <c r="I40" s="496"/>
      <c r="J40" s="337"/>
      <c r="K40" s="328"/>
      <c r="L40" s="347"/>
      <c r="M40" s="337"/>
    </row>
    <row r="41" spans="1:13" ht="15" customHeight="1" x14ac:dyDescent="0.2">
      <c r="A41" s="185"/>
      <c r="B41" s="185"/>
      <c r="C41" s="185"/>
      <c r="D41" s="185"/>
      <c r="F41" s="380"/>
      <c r="G41" s="185"/>
      <c r="H41" s="185"/>
      <c r="I41" s="497"/>
      <c r="J41" s="185"/>
      <c r="K41" s="237"/>
      <c r="L41" s="185"/>
      <c r="M41" s="185"/>
    </row>
    <row r="42" spans="1:13" x14ac:dyDescent="0.2">
      <c r="A42" s="185"/>
      <c r="B42" s="185"/>
      <c r="C42" s="185"/>
      <c r="D42" s="185"/>
      <c r="F42" s="380"/>
      <c r="G42" s="185"/>
      <c r="H42" s="185"/>
      <c r="I42" s="497"/>
      <c r="J42" s="185"/>
      <c r="K42" s="237"/>
      <c r="L42" s="185"/>
      <c r="M42" s="185"/>
    </row>
    <row r="43" spans="1:13" x14ac:dyDescent="0.2">
      <c r="A43" s="185"/>
      <c r="B43" s="185"/>
      <c r="C43" s="185"/>
      <c r="D43" s="185"/>
      <c r="F43" s="380"/>
      <c r="G43" s="185"/>
      <c r="H43" s="185"/>
      <c r="I43" s="497"/>
      <c r="J43" s="185"/>
      <c r="K43" s="237"/>
      <c r="L43" s="185"/>
      <c r="M43" s="185"/>
    </row>
    <row r="44" spans="1:13" x14ac:dyDescent="0.2">
      <c r="A44" s="185"/>
      <c r="B44" s="185"/>
      <c r="C44" s="185"/>
      <c r="D44" s="185"/>
      <c r="F44" s="380"/>
      <c r="G44" s="185"/>
      <c r="H44" s="185"/>
      <c r="I44" s="497"/>
      <c r="J44" s="185"/>
      <c r="K44" s="237"/>
      <c r="L44" s="185"/>
      <c r="M44" s="185"/>
    </row>
    <row r="45" spans="1:13" s="186" customFormat="1" x14ac:dyDescent="0.2">
      <c r="A45" s="185"/>
      <c r="B45" s="185"/>
      <c r="C45" s="185"/>
      <c r="D45" s="185"/>
      <c r="E45" s="185"/>
      <c r="F45" s="380"/>
      <c r="G45" s="185"/>
      <c r="H45" s="185"/>
      <c r="I45" s="497"/>
      <c r="J45" s="185"/>
      <c r="K45" s="237"/>
      <c r="L45" s="185"/>
      <c r="M45" s="185"/>
    </row>
    <row r="46" spans="1:13" s="186" customFormat="1" x14ac:dyDescent="0.2">
      <c r="A46" s="325"/>
      <c r="B46" s="325"/>
      <c r="C46" s="325"/>
      <c r="D46" s="325"/>
      <c r="E46" s="325"/>
      <c r="F46" s="381"/>
      <c r="G46" s="367"/>
      <c r="H46" s="367"/>
      <c r="I46" s="498"/>
      <c r="J46" s="325"/>
      <c r="K46" s="366"/>
      <c r="L46" s="325"/>
      <c r="M46" s="325"/>
    </row>
    <row r="47" spans="1:13" s="186" customFormat="1" ht="15" customHeight="1" x14ac:dyDescent="0.2">
      <c r="A47" s="325"/>
      <c r="B47" s="325"/>
      <c r="C47" s="325"/>
      <c r="D47" s="325"/>
      <c r="E47" s="325"/>
      <c r="F47" s="381"/>
      <c r="G47" s="367"/>
      <c r="H47" s="367"/>
      <c r="I47" s="498"/>
      <c r="J47" s="325"/>
      <c r="K47" s="366"/>
      <c r="L47" s="325"/>
      <c r="M47" s="325"/>
    </row>
    <row r="48" spans="1:13" s="186" customFormat="1" x14ac:dyDescent="0.2">
      <c r="A48" s="325"/>
      <c r="B48" s="325"/>
      <c r="C48" s="325"/>
      <c r="D48" s="325"/>
      <c r="E48" s="325"/>
      <c r="F48" s="381"/>
      <c r="G48" s="367"/>
      <c r="H48" s="367"/>
      <c r="I48" s="498"/>
      <c r="J48" s="325"/>
      <c r="K48" s="366"/>
      <c r="L48" s="325"/>
      <c r="M48" s="325"/>
    </row>
    <row r="49" spans="1:13" s="185" customFormat="1" x14ac:dyDescent="0.2">
      <c r="A49" s="325"/>
      <c r="B49" s="325"/>
      <c r="C49" s="325"/>
      <c r="D49" s="325"/>
      <c r="E49" s="325"/>
      <c r="F49" s="381"/>
      <c r="G49" s="367"/>
      <c r="H49" s="367"/>
      <c r="I49" s="498"/>
      <c r="J49" s="325"/>
      <c r="K49" s="366"/>
      <c r="L49" s="325"/>
      <c r="M49" s="325"/>
    </row>
    <row r="50" spans="1:13" s="185" customFormat="1" x14ac:dyDescent="0.2">
      <c r="A50" s="325"/>
      <c r="B50" s="325"/>
      <c r="C50" s="325"/>
      <c r="D50" s="325"/>
      <c r="E50" s="325"/>
      <c r="F50" s="381"/>
      <c r="G50" s="367"/>
      <c r="H50" s="367"/>
      <c r="I50" s="498"/>
      <c r="J50" s="325"/>
      <c r="K50" s="366"/>
      <c r="L50" s="325"/>
      <c r="M50" s="325"/>
    </row>
    <row r="51" spans="1:13" s="185" customFormat="1" x14ac:dyDescent="0.2">
      <c r="A51" s="325"/>
      <c r="B51" s="325"/>
      <c r="C51" s="325"/>
      <c r="D51" s="325"/>
      <c r="E51" s="325"/>
      <c r="F51" s="381"/>
      <c r="G51" s="367"/>
      <c r="H51" s="367"/>
      <c r="I51" s="498"/>
      <c r="J51" s="325"/>
      <c r="K51" s="366"/>
      <c r="L51" s="325"/>
      <c r="M51" s="325"/>
    </row>
    <row r="52" spans="1:13" s="185" customFormat="1" x14ac:dyDescent="0.2">
      <c r="A52" s="325"/>
      <c r="B52" s="325"/>
      <c r="C52" s="325"/>
      <c r="D52" s="325"/>
      <c r="E52" s="325"/>
      <c r="F52" s="381"/>
      <c r="G52" s="367"/>
      <c r="H52" s="367"/>
      <c r="I52" s="498"/>
      <c r="J52" s="325"/>
      <c r="K52" s="366"/>
      <c r="L52" s="325"/>
      <c r="M52" s="325"/>
    </row>
    <row r="53" spans="1:13" s="185" customFormat="1" x14ac:dyDescent="0.2">
      <c r="A53" s="325"/>
      <c r="B53" s="325"/>
      <c r="C53" s="325"/>
      <c r="D53" s="325"/>
      <c r="E53" s="325"/>
      <c r="F53" s="381"/>
      <c r="G53" s="367"/>
      <c r="H53" s="367"/>
      <c r="I53" s="498"/>
      <c r="J53" s="325"/>
      <c r="K53" s="366"/>
      <c r="L53" s="325"/>
      <c r="M53" s="325"/>
    </row>
    <row r="54" spans="1:13" s="185" customFormat="1" x14ac:dyDescent="0.2">
      <c r="A54" s="325"/>
      <c r="B54" s="325"/>
      <c r="C54" s="325"/>
      <c r="D54" s="325"/>
      <c r="E54" s="325"/>
      <c r="F54" s="381"/>
      <c r="G54" s="367"/>
      <c r="H54" s="367"/>
      <c r="I54" s="498"/>
      <c r="J54" s="325"/>
      <c r="K54" s="366"/>
      <c r="L54" s="325"/>
      <c r="M54" s="325"/>
    </row>
  </sheetData>
  <autoFilter ref="A8:P28"/>
  <mergeCells count="13">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28">
      <formula1>11</formula1>
    </dataValidation>
    <dataValidation allowBlank="1" showInputMessage="1" showErrorMessage="1" error="თვე/დღე/წელი" prompt="თვე/დღე/წელი" sqref="B9:B28"/>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5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9"/>
  <sheetViews>
    <sheetView showGridLines="0" view="pageBreakPreview" topLeftCell="A28" zoomScale="98" zoomScaleSheetLayoutView="98" workbookViewId="0">
      <selection activeCell="C40" sqref="C40:D40"/>
    </sheetView>
  </sheetViews>
  <sheetFormatPr defaultColWidth="9.140625" defaultRowHeight="15.75" x14ac:dyDescent="0.35"/>
  <cols>
    <col min="1" max="1" width="15.7109375" style="19" customWidth="1"/>
    <col min="2" max="2" width="73.42578125" style="19" customWidth="1"/>
    <col min="3" max="3" width="14.85546875" style="19" customWidth="1"/>
    <col min="4" max="4" width="13.28515625" style="19" customWidth="1"/>
    <col min="5" max="16384" width="9.140625" style="19"/>
  </cols>
  <sheetData>
    <row r="1" spans="1:6" x14ac:dyDescent="0.35">
      <c r="A1" s="67" t="s">
        <v>281</v>
      </c>
      <c r="B1" s="99"/>
      <c r="C1" s="692" t="s">
        <v>94</v>
      </c>
      <c r="D1" s="692"/>
    </row>
    <row r="2" spans="1:6" x14ac:dyDescent="0.35">
      <c r="A2" s="68" t="s">
        <v>124</v>
      </c>
      <c r="B2" s="99"/>
      <c r="C2" s="690" t="str">
        <f>'ფორმა N1'!M2</f>
        <v>23.08.2023-12.09.2023</v>
      </c>
      <c r="D2" s="691"/>
    </row>
    <row r="3" spans="1:6" x14ac:dyDescent="0.35">
      <c r="A3" s="68"/>
      <c r="B3" s="99"/>
      <c r="C3" s="235"/>
      <c r="D3" s="235"/>
    </row>
    <row r="4" spans="1:6" s="2" customFormat="1" x14ac:dyDescent="0.35">
      <c r="A4" s="69" t="s">
        <v>254</v>
      </c>
      <c r="B4" s="69"/>
      <c r="C4" s="68"/>
      <c r="D4" s="68"/>
      <c r="F4" s="19"/>
    </row>
    <row r="5" spans="1:6" s="2" customFormat="1" x14ac:dyDescent="0.35">
      <c r="A5" s="103" t="str">
        <f>'ფორმა N1'!D4</f>
        <v>მპგ "ევროპული საქართველო-მოძრაობა თავისუფლებისთვის"</v>
      </c>
      <c r="B5" s="98"/>
      <c r="C5" s="53"/>
      <c r="D5" s="53"/>
    </row>
    <row r="6" spans="1:6" s="2" customFormat="1" x14ac:dyDescent="0.35">
      <c r="A6" s="69"/>
      <c r="B6" s="69"/>
      <c r="C6" s="68"/>
      <c r="D6" s="68"/>
    </row>
    <row r="7" spans="1:6" s="6" customFormat="1" x14ac:dyDescent="0.35">
      <c r="A7" s="231"/>
      <c r="B7" s="231"/>
      <c r="C7" s="70"/>
      <c r="D7" s="70"/>
    </row>
    <row r="8" spans="1:6" s="6" customFormat="1" ht="38.25" customHeight="1" x14ac:dyDescent="0.35">
      <c r="A8" s="96" t="s">
        <v>64</v>
      </c>
      <c r="B8" s="71" t="s">
        <v>11</v>
      </c>
      <c r="C8" s="71" t="s">
        <v>10</v>
      </c>
      <c r="D8" s="71" t="s">
        <v>9</v>
      </c>
    </row>
    <row r="9" spans="1:6" s="9" customFormat="1" ht="18.75" x14ac:dyDescent="0.2">
      <c r="A9" s="13">
        <v>1</v>
      </c>
      <c r="B9" s="13" t="s">
        <v>57</v>
      </c>
      <c r="C9" s="383">
        <f>SUM(C10,C14,C54,C57,C58,C59,C76)</f>
        <v>0</v>
      </c>
      <c r="D9" s="383">
        <f>SUM(D10,D14,D54,D57,D58,D59,D65,D72,D73)</f>
        <v>0</v>
      </c>
    </row>
    <row r="10" spans="1:6" s="9" customFormat="1" ht="18.75" x14ac:dyDescent="0.2">
      <c r="A10" s="14">
        <v>1.1000000000000001</v>
      </c>
      <c r="B10" s="14" t="s">
        <v>58</v>
      </c>
      <c r="C10" s="384">
        <f>SUM(C11:C13)</f>
        <v>0</v>
      </c>
      <c r="D10" s="384">
        <f>SUM(D11:D13)</f>
        <v>0</v>
      </c>
    </row>
    <row r="11" spans="1:6" s="9" customFormat="1" ht="16.5" customHeight="1" x14ac:dyDescent="0.2">
      <c r="A11" s="16" t="s">
        <v>30</v>
      </c>
      <c r="B11" s="16" t="s">
        <v>59</v>
      </c>
      <c r="C11" s="385"/>
      <c r="D11" s="385"/>
    </row>
    <row r="12" spans="1:6" ht="16.5" customHeight="1" x14ac:dyDescent="0.35">
      <c r="A12" s="16" t="s">
        <v>31</v>
      </c>
      <c r="B12" s="16" t="s">
        <v>0</v>
      </c>
      <c r="C12" s="386"/>
      <c r="D12" s="386"/>
    </row>
    <row r="13" spans="1:6" s="3" customFormat="1" x14ac:dyDescent="0.2">
      <c r="A13" s="321" t="s">
        <v>71</v>
      </c>
      <c r="B13" s="79" t="s">
        <v>487</v>
      </c>
      <c r="C13" s="4"/>
      <c r="D13" s="4"/>
    </row>
    <row r="14" spans="1:6" x14ac:dyDescent="0.35">
      <c r="A14" s="14">
        <v>1.2</v>
      </c>
      <c r="B14" s="14" t="s">
        <v>60</v>
      </c>
      <c r="C14" s="384">
        <f>SUM(C15,C18,C30:C33,C36,C37,C44,C45,C46,C47,C48,C52,C53)</f>
        <v>0</v>
      </c>
      <c r="D14" s="384">
        <f>SUM(D15,D18,D30:D33,D36,D37,D44,D45,D46,D47,D48,D52,D53)</f>
        <v>0</v>
      </c>
    </row>
    <row r="15" spans="1:6" x14ac:dyDescent="0.35">
      <c r="A15" s="16" t="s">
        <v>32</v>
      </c>
      <c r="B15" s="16" t="s">
        <v>1</v>
      </c>
      <c r="C15" s="75">
        <f>SUM(C16:C17)</f>
        <v>0</v>
      </c>
      <c r="D15" s="75">
        <f>SUM(D16:D17)</f>
        <v>0</v>
      </c>
    </row>
    <row r="16" spans="1:6" ht="17.25" customHeight="1" x14ac:dyDescent="0.35">
      <c r="A16" s="17" t="s">
        <v>84</v>
      </c>
      <c r="B16" s="17" t="s">
        <v>61</v>
      </c>
      <c r="C16" s="387"/>
      <c r="D16" s="387"/>
    </row>
    <row r="17" spans="1:4" ht="17.25" customHeight="1" x14ac:dyDescent="0.35">
      <c r="A17" s="17" t="s">
        <v>85</v>
      </c>
      <c r="B17" s="17" t="s">
        <v>62</v>
      </c>
      <c r="C17" s="31"/>
      <c r="D17" s="32"/>
    </row>
    <row r="18" spans="1:4" x14ac:dyDescent="0.35">
      <c r="A18" s="16" t="s">
        <v>33</v>
      </c>
      <c r="B18" s="16" t="s">
        <v>2</v>
      </c>
      <c r="C18" s="388">
        <f>SUM(C19:C24,C29)</f>
        <v>0</v>
      </c>
      <c r="D18" s="388">
        <f>SUM(D19:D24,D29)</f>
        <v>0</v>
      </c>
    </row>
    <row r="19" spans="1:4" ht="31.5" x14ac:dyDescent="0.35">
      <c r="A19" s="17" t="s">
        <v>12</v>
      </c>
      <c r="B19" s="17" t="s">
        <v>231</v>
      </c>
      <c r="C19" s="33"/>
      <c r="D19" s="33"/>
    </row>
    <row r="20" spans="1:4" x14ac:dyDescent="0.35">
      <c r="A20" s="17" t="s">
        <v>13</v>
      </c>
      <c r="B20" s="17" t="s">
        <v>14</v>
      </c>
      <c r="C20" s="33"/>
      <c r="D20" s="34"/>
    </row>
    <row r="21" spans="1:4" ht="31.5" x14ac:dyDescent="0.35">
      <c r="A21" s="17" t="s">
        <v>261</v>
      </c>
      <c r="B21" s="17" t="s">
        <v>22</v>
      </c>
      <c r="C21" s="33"/>
      <c r="D21" s="35"/>
    </row>
    <row r="22" spans="1:4" x14ac:dyDescent="0.35">
      <c r="A22" s="17" t="s">
        <v>262</v>
      </c>
      <c r="B22" s="17" t="s">
        <v>15</v>
      </c>
      <c r="C22" s="33"/>
      <c r="D22" s="33"/>
    </row>
    <row r="23" spans="1:4" x14ac:dyDescent="0.35">
      <c r="A23" s="17" t="s">
        <v>263</v>
      </c>
      <c r="B23" s="17" t="s">
        <v>16</v>
      </c>
      <c r="C23" s="33"/>
      <c r="D23" s="35"/>
    </row>
    <row r="24" spans="1:4" x14ac:dyDescent="0.35">
      <c r="A24" s="17" t="s">
        <v>264</v>
      </c>
      <c r="B24" s="17" t="s">
        <v>17</v>
      </c>
      <c r="C24" s="102">
        <f>SUM(C25:C28)</f>
        <v>0</v>
      </c>
      <c r="D24" s="102">
        <f>SUM(D25:D28)</f>
        <v>0</v>
      </c>
    </row>
    <row r="25" spans="1:4" ht="16.5" customHeight="1" x14ac:dyDescent="0.35">
      <c r="A25" s="18" t="s">
        <v>265</v>
      </c>
      <c r="B25" s="18" t="s">
        <v>18</v>
      </c>
      <c r="C25" s="33"/>
      <c r="D25" s="33"/>
    </row>
    <row r="26" spans="1:4" ht="16.5" customHeight="1" x14ac:dyDescent="0.35">
      <c r="A26" s="18" t="s">
        <v>266</v>
      </c>
      <c r="B26" s="18" t="s">
        <v>19</v>
      </c>
      <c r="C26" s="33"/>
      <c r="D26" s="33"/>
    </row>
    <row r="27" spans="1:4" ht="16.5" customHeight="1" x14ac:dyDescent="0.35">
      <c r="A27" s="18" t="s">
        <v>267</v>
      </c>
      <c r="B27" s="18" t="s">
        <v>20</v>
      </c>
      <c r="C27" s="33"/>
      <c r="D27" s="33"/>
    </row>
    <row r="28" spans="1:4" ht="16.5" customHeight="1" x14ac:dyDescent="0.35">
      <c r="A28" s="18" t="s">
        <v>268</v>
      </c>
      <c r="B28" s="18" t="s">
        <v>23</v>
      </c>
      <c r="C28" s="33"/>
      <c r="D28" s="33"/>
    </row>
    <row r="29" spans="1:4" x14ac:dyDescent="0.35">
      <c r="A29" s="17" t="s">
        <v>269</v>
      </c>
      <c r="B29" s="17" t="s">
        <v>21</v>
      </c>
      <c r="C29" s="33"/>
      <c r="D29" s="33"/>
    </row>
    <row r="30" spans="1:4" x14ac:dyDescent="0.35">
      <c r="A30" s="16" t="s">
        <v>34</v>
      </c>
      <c r="B30" s="16" t="s">
        <v>3</v>
      </c>
      <c r="C30" s="29"/>
      <c r="D30" s="29"/>
    </row>
    <row r="31" spans="1:4" x14ac:dyDescent="0.35">
      <c r="A31" s="16" t="s">
        <v>35</v>
      </c>
      <c r="B31" s="16" t="s">
        <v>4</v>
      </c>
      <c r="C31" s="29"/>
      <c r="D31" s="30"/>
    </row>
    <row r="32" spans="1:4" x14ac:dyDescent="0.35">
      <c r="A32" s="16" t="s">
        <v>36</v>
      </c>
      <c r="B32" s="16" t="s">
        <v>5</v>
      </c>
      <c r="C32" s="29"/>
      <c r="D32" s="30"/>
    </row>
    <row r="33" spans="1:4" ht="31.5" x14ac:dyDescent="0.35">
      <c r="A33" s="16" t="s">
        <v>37</v>
      </c>
      <c r="B33" s="16" t="s">
        <v>63</v>
      </c>
      <c r="C33" s="388">
        <f>SUM(C34:C35)</f>
        <v>0</v>
      </c>
      <c r="D33" s="388">
        <f>SUM(D34:D35)</f>
        <v>0</v>
      </c>
    </row>
    <row r="34" spans="1:4" x14ac:dyDescent="0.35">
      <c r="A34" s="17" t="s">
        <v>270</v>
      </c>
      <c r="B34" s="17" t="s">
        <v>56</v>
      </c>
      <c r="C34" s="386"/>
      <c r="D34" s="385"/>
    </row>
    <row r="35" spans="1:4" x14ac:dyDescent="0.35">
      <c r="A35" s="17" t="s">
        <v>271</v>
      </c>
      <c r="B35" s="17" t="s">
        <v>55</v>
      </c>
      <c r="C35" s="389"/>
      <c r="D35" s="389"/>
    </row>
    <row r="36" spans="1:4" x14ac:dyDescent="0.35">
      <c r="A36" s="16" t="s">
        <v>38</v>
      </c>
      <c r="B36" s="16" t="s">
        <v>49</v>
      </c>
      <c r="C36" s="29"/>
      <c r="D36" s="29"/>
    </row>
    <row r="37" spans="1:4" x14ac:dyDescent="0.35">
      <c r="A37" s="16" t="s">
        <v>39</v>
      </c>
      <c r="B37" s="16" t="s">
        <v>319</v>
      </c>
      <c r="C37" s="388">
        <f>SUM(C38:C43)</f>
        <v>0</v>
      </c>
      <c r="D37" s="388">
        <f>SUM(D38:D43)</f>
        <v>0</v>
      </c>
    </row>
    <row r="38" spans="1:4" x14ac:dyDescent="0.35">
      <c r="A38" s="17" t="s">
        <v>316</v>
      </c>
      <c r="B38" s="17" t="s">
        <v>320</v>
      </c>
      <c r="C38" s="29"/>
      <c r="D38" s="29"/>
    </row>
    <row r="39" spans="1:4" x14ac:dyDescent="0.35">
      <c r="A39" s="17" t="s">
        <v>317</v>
      </c>
      <c r="B39" s="17" t="s">
        <v>321</v>
      </c>
      <c r="C39" s="29"/>
      <c r="D39" s="29"/>
    </row>
    <row r="40" spans="1:4" x14ac:dyDescent="0.35">
      <c r="A40" s="17" t="s">
        <v>318</v>
      </c>
      <c r="B40" s="17" t="s">
        <v>324</v>
      </c>
      <c r="C40" s="386"/>
      <c r="D40" s="386"/>
    </row>
    <row r="41" spans="1:4" x14ac:dyDescent="0.35">
      <c r="A41" s="17" t="s">
        <v>323</v>
      </c>
      <c r="B41" s="17" t="s">
        <v>325</v>
      </c>
      <c r="C41" s="385"/>
      <c r="D41" s="385"/>
    </row>
    <row r="42" spans="1:4" x14ac:dyDescent="0.35">
      <c r="A42" s="17" t="s">
        <v>326</v>
      </c>
      <c r="B42" s="17" t="s">
        <v>401</v>
      </c>
      <c r="C42" s="386"/>
      <c r="D42" s="386"/>
    </row>
    <row r="43" spans="1:4" x14ac:dyDescent="0.35">
      <c r="A43" s="17" t="s">
        <v>402</v>
      </c>
      <c r="B43" s="17" t="s">
        <v>322</v>
      </c>
      <c r="C43" s="385"/>
      <c r="D43" s="385"/>
    </row>
    <row r="44" spans="1:4" ht="31.5" x14ac:dyDescent="0.35">
      <c r="A44" s="16" t="s">
        <v>40</v>
      </c>
      <c r="B44" s="16" t="s">
        <v>28</v>
      </c>
      <c r="C44" s="389"/>
      <c r="D44" s="389"/>
    </row>
    <row r="45" spans="1:4" x14ac:dyDescent="0.35">
      <c r="A45" s="16" t="s">
        <v>41</v>
      </c>
      <c r="B45" s="16" t="s">
        <v>24</v>
      </c>
      <c r="C45" s="29"/>
      <c r="D45" s="29"/>
    </row>
    <row r="46" spans="1:4" x14ac:dyDescent="0.35">
      <c r="A46" s="16" t="s">
        <v>42</v>
      </c>
      <c r="B46" s="16" t="s">
        <v>25</v>
      </c>
      <c r="C46" s="29"/>
      <c r="D46" s="30"/>
    </row>
    <row r="47" spans="1:4" x14ac:dyDescent="0.35">
      <c r="A47" s="16" t="s">
        <v>43</v>
      </c>
      <c r="B47" s="16" t="s">
        <v>26</v>
      </c>
      <c r="C47" s="29"/>
      <c r="D47" s="30"/>
    </row>
    <row r="48" spans="1:4" x14ac:dyDescent="0.35">
      <c r="A48" s="16" t="s">
        <v>44</v>
      </c>
      <c r="B48" s="16" t="s">
        <v>276</v>
      </c>
      <c r="C48" s="388">
        <f>SUM(C49:C51)</f>
        <v>0</v>
      </c>
      <c r="D48" s="388">
        <f>SUM(D49:D51)</f>
        <v>0</v>
      </c>
    </row>
    <row r="49" spans="1:4" x14ac:dyDescent="0.35">
      <c r="A49" s="88" t="s">
        <v>331</v>
      </c>
      <c r="B49" s="88" t="s">
        <v>334</v>
      </c>
      <c r="C49" s="386"/>
      <c r="D49" s="386"/>
    </row>
    <row r="50" spans="1:4" x14ac:dyDescent="0.35">
      <c r="A50" s="88" t="s">
        <v>332</v>
      </c>
      <c r="B50" s="88" t="s">
        <v>333</v>
      </c>
      <c r="C50" s="29"/>
      <c r="D50" s="30"/>
    </row>
    <row r="51" spans="1:4" x14ac:dyDescent="0.35">
      <c r="A51" s="88" t="s">
        <v>335</v>
      </c>
      <c r="B51" s="88" t="s">
        <v>336</v>
      </c>
      <c r="C51" s="29"/>
      <c r="D51" s="30"/>
    </row>
    <row r="52" spans="1:4" ht="26.25" customHeight="1" x14ac:dyDescent="0.35">
      <c r="A52" s="16" t="s">
        <v>45</v>
      </c>
      <c r="B52" s="16" t="s">
        <v>29</v>
      </c>
      <c r="C52" s="385"/>
      <c r="D52" s="390"/>
    </row>
    <row r="53" spans="1:4" x14ac:dyDescent="0.35">
      <c r="A53" s="16" t="s">
        <v>46</v>
      </c>
      <c r="B53" s="16" t="s">
        <v>6</v>
      </c>
      <c r="C53" s="386"/>
      <c r="D53" s="386"/>
    </row>
    <row r="54" spans="1:4" ht="31.5" x14ac:dyDescent="0.35">
      <c r="A54" s="14">
        <v>1.3</v>
      </c>
      <c r="B54" s="78" t="s">
        <v>360</v>
      </c>
      <c r="C54" s="391">
        <f>SUM(C55:C56)</f>
        <v>0</v>
      </c>
      <c r="D54" s="391">
        <f>SUM(D55:D56)</f>
        <v>0</v>
      </c>
    </row>
    <row r="55" spans="1:4" ht="31.5" x14ac:dyDescent="0.35">
      <c r="A55" s="16" t="s">
        <v>50</v>
      </c>
      <c r="B55" s="16" t="s">
        <v>48</v>
      </c>
      <c r="C55" s="385"/>
      <c r="D55" s="390"/>
    </row>
    <row r="56" spans="1:4" x14ac:dyDescent="0.35">
      <c r="A56" s="16" t="s">
        <v>51</v>
      </c>
      <c r="B56" s="16" t="s">
        <v>47</v>
      </c>
      <c r="C56" s="385"/>
      <c r="D56" s="390"/>
    </row>
    <row r="57" spans="1:4" x14ac:dyDescent="0.35">
      <c r="A57" s="14">
        <v>1.4</v>
      </c>
      <c r="B57" s="14" t="s">
        <v>362</v>
      </c>
      <c r="C57" s="385"/>
      <c r="D57" s="390"/>
    </row>
    <row r="58" spans="1:4" x14ac:dyDescent="0.35">
      <c r="A58" s="14">
        <v>1.5</v>
      </c>
      <c r="B58" s="14" t="s">
        <v>7</v>
      </c>
      <c r="C58" s="33"/>
      <c r="D58" s="35"/>
    </row>
    <row r="59" spans="1:4" x14ac:dyDescent="0.35">
      <c r="A59" s="14">
        <v>1.6</v>
      </c>
      <c r="B59" s="39" t="s">
        <v>8</v>
      </c>
      <c r="C59" s="391">
        <f>SUM(C60:C64)</f>
        <v>0</v>
      </c>
      <c r="D59" s="391">
        <f>SUM(D60:D64)</f>
        <v>0</v>
      </c>
    </row>
    <row r="60" spans="1:4" x14ac:dyDescent="0.35">
      <c r="A60" s="16" t="s">
        <v>277</v>
      </c>
      <c r="B60" s="40" t="s">
        <v>52</v>
      </c>
      <c r="C60" s="33"/>
      <c r="D60" s="33"/>
    </row>
    <row r="61" spans="1:4" ht="31.5" x14ac:dyDescent="0.35">
      <c r="A61" s="16" t="s">
        <v>278</v>
      </c>
      <c r="B61" s="40" t="s">
        <v>54</v>
      </c>
      <c r="C61" s="392"/>
      <c r="D61" s="35"/>
    </row>
    <row r="62" spans="1:4" x14ac:dyDescent="0.35">
      <c r="A62" s="16" t="s">
        <v>279</v>
      </c>
      <c r="B62" s="40" t="s">
        <v>53</v>
      </c>
      <c r="C62" s="35"/>
      <c r="D62" s="35"/>
    </row>
    <row r="63" spans="1:4" x14ac:dyDescent="0.35">
      <c r="A63" s="16" t="s">
        <v>280</v>
      </c>
      <c r="B63" s="40" t="s">
        <v>27</v>
      </c>
      <c r="C63" s="393"/>
      <c r="D63" s="33"/>
    </row>
    <row r="64" spans="1:4" x14ac:dyDescent="0.35">
      <c r="A64" s="16" t="s">
        <v>306</v>
      </c>
      <c r="B64" s="152" t="s">
        <v>307</v>
      </c>
      <c r="C64" s="33">
        <v>0</v>
      </c>
      <c r="D64" s="394">
        <v>0</v>
      </c>
    </row>
    <row r="65" spans="1:4" x14ac:dyDescent="0.35">
      <c r="A65" s="13">
        <v>2</v>
      </c>
      <c r="B65" s="41" t="s">
        <v>92</v>
      </c>
      <c r="C65" s="395"/>
      <c r="D65" s="396">
        <f>SUM(D66:D71)</f>
        <v>0</v>
      </c>
    </row>
    <row r="66" spans="1:4" x14ac:dyDescent="0.35">
      <c r="A66" s="15">
        <v>2.1</v>
      </c>
      <c r="B66" s="42" t="s">
        <v>86</v>
      </c>
      <c r="C66" s="179"/>
      <c r="D66" s="36"/>
    </row>
    <row r="67" spans="1:4" x14ac:dyDescent="0.35">
      <c r="A67" s="15">
        <v>2.2000000000000002</v>
      </c>
      <c r="B67" s="42" t="s">
        <v>90</v>
      </c>
      <c r="C67" s="181"/>
      <c r="D67" s="37"/>
    </row>
    <row r="68" spans="1:4" x14ac:dyDescent="0.35">
      <c r="A68" s="15">
        <v>2.2999999999999998</v>
      </c>
      <c r="B68" s="42" t="s">
        <v>89</v>
      </c>
      <c r="C68" s="181"/>
      <c r="D68" s="37"/>
    </row>
    <row r="69" spans="1:4" x14ac:dyDescent="0.35">
      <c r="A69" s="15">
        <v>2.4</v>
      </c>
      <c r="B69" s="42" t="s">
        <v>91</v>
      </c>
      <c r="C69" s="181"/>
      <c r="D69" s="37"/>
    </row>
    <row r="70" spans="1:4" x14ac:dyDescent="0.35">
      <c r="A70" s="15">
        <v>2.5</v>
      </c>
      <c r="B70" s="42" t="s">
        <v>87</v>
      </c>
      <c r="C70" s="181"/>
      <c r="D70" s="37"/>
    </row>
    <row r="71" spans="1:4" x14ac:dyDescent="0.35">
      <c r="A71" s="15">
        <v>2.6</v>
      </c>
      <c r="B71" s="42" t="s">
        <v>88</v>
      </c>
      <c r="C71" s="181"/>
      <c r="D71" s="37"/>
    </row>
    <row r="72" spans="1:4" s="2" customFormat="1" x14ac:dyDescent="0.35">
      <c r="A72" s="13">
        <v>3</v>
      </c>
      <c r="B72" s="178" t="s">
        <v>381</v>
      </c>
      <c r="C72" s="180"/>
      <c r="D72" s="502"/>
    </row>
    <row r="73" spans="1:4" s="2" customFormat="1" x14ac:dyDescent="0.35">
      <c r="A73" s="13">
        <v>4</v>
      </c>
      <c r="B73" s="13" t="s">
        <v>233</v>
      </c>
      <c r="C73" s="180">
        <f>SUM(C74:C75)</f>
        <v>0</v>
      </c>
      <c r="D73" s="76">
        <f>SUM(D74:D75)</f>
        <v>0</v>
      </c>
    </row>
    <row r="74" spans="1:4" s="2" customFormat="1" x14ac:dyDescent="0.35">
      <c r="A74" s="15">
        <v>4.0999999999999996</v>
      </c>
      <c r="B74" s="15" t="s">
        <v>234</v>
      </c>
      <c r="C74" s="8"/>
      <c r="D74" s="8"/>
    </row>
    <row r="75" spans="1:4" s="2" customFormat="1" x14ac:dyDescent="0.35">
      <c r="A75" s="15">
        <v>4.2</v>
      </c>
      <c r="B75" s="15" t="s">
        <v>235</v>
      </c>
      <c r="C75" s="8"/>
      <c r="D75" s="8"/>
    </row>
    <row r="76" spans="1:4" s="2" customFormat="1" x14ac:dyDescent="0.35">
      <c r="A76" s="13">
        <v>5</v>
      </c>
      <c r="B76" s="176" t="s">
        <v>259</v>
      </c>
      <c r="C76" s="8"/>
      <c r="D76" s="457"/>
    </row>
    <row r="77" spans="1:4" s="2" customFormat="1" x14ac:dyDescent="0.35">
      <c r="A77" s="193"/>
      <c r="B77" s="193"/>
      <c r="C77" s="12"/>
      <c r="D77" s="12"/>
    </row>
    <row r="78" spans="1:4" s="2" customFormat="1" ht="29.25" customHeight="1" x14ac:dyDescent="0.35">
      <c r="A78" s="725" t="s">
        <v>465</v>
      </c>
      <c r="B78" s="725"/>
      <c r="C78" s="725"/>
      <c r="D78" s="725"/>
    </row>
    <row r="79" spans="1:4" s="2" customFormat="1" x14ac:dyDescent="0.35">
      <c r="A79" s="193"/>
      <c r="B79" s="193"/>
      <c r="C79" s="12"/>
      <c r="D79" s="12"/>
    </row>
    <row r="80" spans="1:4" s="282" customFormat="1" ht="12.75" x14ac:dyDescent="0.2"/>
    <row r="81" spans="1:5" s="2" customFormat="1" x14ac:dyDescent="0.35">
      <c r="A81" s="62" t="s">
        <v>93</v>
      </c>
    </row>
    <row r="82" spans="1:5" s="2" customFormat="1" x14ac:dyDescent="0.35">
      <c r="E82" s="238"/>
    </row>
    <row r="83" spans="1:5" s="2" customFormat="1" x14ac:dyDescent="0.35">
      <c r="D83" s="12"/>
      <c r="E83" s="238"/>
    </row>
    <row r="84" spans="1:5" s="2" customFormat="1" x14ac:dyDescent="0.35">
      <c r="A84" s="238"/>
      <c r="B84" s="38" t="s">
        <v>403</v>
      </c>
      <c r="D84" s="12"/>
      <c r="E84" s="238"/>
    </row>
    <row r="85" spans="1:5" s="2" customFormat="1" x14ac:dyDescent="0.35">
      <c r="A85" s="238"/>
      <c r="B85" s="726" t="s">
        <v>404</v>
      </c>
      <c r="C85" s="726"/>
      <c r="D85" s="726"/>
      <c r="E85" s="238"/>
    </row>
    <row r="86" spans="1:5" s="238" customFormat="1" ht="12.75" x14ac:dyDescent="0.2">
      <c r="B86" s="58" t="s">
        <v>405</v>
      </c>
    </row>
    <row r="87" spans="1:5" s="2" customFormat="1" x14ac:dyDescent="0.35">
      <c r="A87" s="11"/>
      <c r="B87" s="726" t="s">
        <v>406</v>
      </c>
      <c r="C87" s="726"/>
      <c r="D87" s="726"/>
    </row>
    <row r="88" spans="1:5" s="282" customFormat="1" ht="12.75" x14ac:dyDescent="0.2"/>
    <row r="89" spans="1:5" s="282"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ignoredErrors>
    <ignoredError sqref="D23:D24" unlockedFormula="1"/>
    <ignoredError sqref="C24 C33 C37"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3"/>
  <sheetViews>
    <sheetView showGridLines="0" view="pageBreakPreview" zoomScale="80" zoomScaleNormal="100" zoomScaleSheetLayoutView="80" workbookViewId="0">
      <selection activeCell="B17" sqref="B17"/>
    </sheetView>
  </sheetViews>
  <sheetFormatPr defaultColWidth="9.140625" defaultRowHeight="15.75" x14ac:dyDescent="0.35"/>
  <cols>
    <col min="1" max="1" width="13.85546875" style="2" customWidth="1"/>
    <col min="2" max="2" width="60.7109375" style="2" customWidth="1"/>
    <col min="3" max="3" width="15.85546875" style="2" customWidth="1"/>
    <col min="4" max="4" width="13.5703125" style="2" customWidth="1"/>
    <col min="5" max="5" width="0.7109375" style="2" customWidth="1"/>
    <col min="6" max="16384" width="9.140625" style="2"/>
  </cols>
  <sheetData>
    <row r="1" spans="1:6" s="6" customFormat="1" x14ac:dyDescent="0.35">
      <c r="A1" s="67" t="s">
        <v>303</v>
      </c>
      <c r="B1" s="69"/>
      <c r="C1" s="692" t="s">
        <v>94</v>
      </c>
      <c r="D1" s="692"/>
      <c r="E1" s="82"/>
    </row>
    <row r="2" spans="1:6" s="6" customFormat="1" x14ac:dyDescent="0.35">
      <c r="A2" s="67" t="s">
        <v>297</v>
      </c>
      <c r="B2" s="69"/>
      <c r="C2" s="690" t="str">
        <f>'ფორმა N1'!M2</f>
        <v>23.08.2023-12.09.2023</v>
      </c>
      <c r="D2" s="690"/>
      <c r="E2" s="82"/>
    </row>
    <row r="3" spans="1:6" s="6" customFormat="1" x14ac:dyDescent="0.35">
      <c r="A3" s="68" t="s">
        <v>124</v>
      </c>
      <c r="B3" s="67"/>
      <c r="C3" s="131"/>
      <c r="D3" s="131"/>
      <c r="E3" s="82"/>
    </row>
    <row r="4" spans="1:6" s="6" customFormat="1" x14ac:dyDescent="0.35">
      <c r="A4" s="68"/>
      <c r="B4" s="68"/>
      <c r="C4" s="131"/>
      <c r="D4" s="131"/>
      <c r="E4" s="82"/>
    </row>
    <row r="5" spans="1:6" x14ac:dyDescent="0.35">
      <c r="A5" s="69" t="str">
        <f>'ფორმა N2'!A4</f>
        <v>ანგარიშვალდებული პირის დასახელება:</v>
      </c>
      <c r="B5" s="69"/>
      <c r="C5" s="68"/>
      <c r="D5" s="68"/>
      <c r="E5" s="83"/>
    </row>
    <row r="6" spans="1:6" x14ac:dyDescent="0.35">
      <c r="A6" s="72" t="str">
        <f>'ფორმა N1'!D4</f>
        <v>მპგ "ევროპული საქართველო-მოძრაობა თავისუფლებისთვის"</v>
      </c>
      <c r="B6" s="72"/>
      <c r="C6" s="73"/>
      <c r="D6" s="73"/>
      <c r="E6" s="83"/>
    </row>
    <row r="7" spans="1:6" x14ac:dyDescent="0.35">
      <c r="A7" s="69"/>
      <c r="B7" s="69"/>
      <c r="C7" s="68"/>
      <c r="D7" s="68"/>
      <c r="E7" s="83"/>
    </row>
    <row r="8" spans="1:6" s="6" customFormat="1" x14ac:dyDescent="0.35">
      <c r="A8" s="130"/>
      <c r="B8" s="130"/>
      <c r="C8" s="70"/>
      <c r="D8" s="70"/>
      <c r="E8" s="82"/>
    </row>
    <row r="9" spans="1:6" s="6" customFormat="1" ht="31.5" x14ac:dyDescent="0.35">
      <c r="A9" s="80" t="s">
        <v>64</v>
      </c>
      <c r="B9" s="80" t="s">
        <v>302</v>
      </c>
      <c r="C9" s="71" t="s">
        <v>10</v>
      </c>
      <c r="D9" s="71" t="s">
        <v>9</v>
      </c>
      <c r="E9" s="82"/>
    </row>
    <row r="10" spans="1:6" s="9" customFormat="1" ht="18.75" x14ac:dyDescent="0.2">
      <c r="A10" s="89" t="s">
        <v>298</v>
      </c>
      <c r="B10" s="397"/>
      <c r="C10" s="398"/>
      <c r="D10" s="398"/>
      <c r="E10" s="84"/>
    </row>
    <row r="11" spans="1:6" s="10" customFormat="1" x14ac:dyDescent="0.2">
      <c r="A11" s="89" t="s">
        <v>299</v>
      </c>
      <c r="B11" s="397"/>
      <c r="C11" s="399"/>
      <c r="D11" s="399"/>
      <c r="E11" s="85"/>
      <c r="F11" s="61"/>
    </row>
    <row r="12" spans="1:6" s="10" customFormat="1" x14ac:dyDescent="0.2">
      <c r="A12" s="89" t="s">
        <v>515</v>
      </c>
      <c r="B12" s="397"/>
      <c r="C12" s="398"/>
      <c r="D12" s="399"/>
      <c r="E12" s="85"/>
    </row>
    <row r="13" spans="1:6" s="10" customFormat="1" x14ac:dyDescent="0.2">
      <c r="A13" s="89" t="s">
        <v>516</v>
      </c>
      <c r="B13" s="397"/>
      <c r="C13" s="399"/>
      <c r="D13" s="399"/>
      <c r="E13" s="85"/>
    </row>
    <row r="14" spans="1:6" s="10" customFormat="1" x14ac:dyDescent="0.2">
      <c r="A14" s="89" t="s">
        <v>517</v>
      </c>
      <c r="B14" s="397"/>
      <c r="C14" s="399"/>
      <c r="D14" s="399"/>
      <c r="E14" s="85"/>
    </row>
    <row r="15" spans="1:6" s="10" customFormat="1" x14ac:dyDescent="0.2">
      <c r="A15" s="78"/>
      <c r="B15" s="78"/>
      <c r="C15" s="399"/>
      <c r="D15" s="399"/>
      <c r="E15" s="85"/>
    </row>
    <row r="16" spans="1:6" s="10" customFormat="1" x14ac:dyDescent="0.2">
      <c r="A16" s="78"/>
      <c r="B16" s="78"/>
      <c r="C16" s="399"/>
      <c r="D16" s="399"/>
      <c r="E16" s="85"/>
    </row>
    <row r="17" spans="1:5" s="10" customFormat="1" ht="17.25" customHeight="1" x14ac:dyDescent="0.2">
      <c r="A17" s="78" t="s">
        <v>258</v>
      </c>
      <c r="B17" s="78"/>
      <c r="C17" s="399"/>
      <c r="D17" s="399"/>
      <c r="E17" s="85"/>
    </row>
    <row r="18" spans="1:5" s="10" customFormat="1" ht="15.75" customHeight="1" x14ac:dyDescent="0.2">
      <c r="A18" s="89" t="s">
        <v>300</v>
      </c>
      <c r="B18" s="397"/>
      <c r="C18" s="398"/>
      <c r="D18" s="398"/>
      <c r="E18" s="85"/>
    </row>
    <row r="19" spans="1:5" s="10" customFormat="1" ht="15.75" customHeight="1" x14ac:dyDescent="0.2">
      <c r="A19" s="89" t="s">
        <v>301</v>
      </c>
      <c r="B19" s="397"/>
      <c r="C19" s="398"/>
      <c r="D19" s="398"/>
      <c r="E19" s="85"/>
    </row>
    <row r="20" spans="1:5" s="10" customFormat="1" ht="15.75" customHeight="1" x14ac:dyDescent="0.2">
      <c r="A20" s="89" t="s">
        <v>518</v>
      </c>
      <c r="B20" s="397"/>
      <c r="C20" s="398"/>
      <c r="D20" s="398"/>
      <c r="E20" s="85"/>
    </row>
    <row r="21" spans="1:5" s="10" customFormat="1" ht="15.75" customHeight="1" x14ac:dyDescent="0.2">
      <c r="A21" s="89" t="s">
        <v>519</v>
      </c>
      <c r="B21" s="397"/>
      <c r="C21" s="398"/>
      <c r="D21" s="398"/>
      <c r="E21" s="85"/>
    </row>
    <row r="22" spans="1:5" s="10" customFormat="1" ht="15.75" customHeight="1" x14ac:dyDescent="0.2">
      <c r="A22" s="89" t="s">
        <v>520</v>
      </c>
      <c r="B22" s="397"/>
      <c r="C22" s="398"/>
      <c r="D22" s="398"/>
      <c r="E22" s="85"/>
    </row>
    <row r="23" spans="1:5" s="10" customFormat="1" ht="15.75" customHeight="1" x14ac:dyDescent="0.2">
      <c r="A23" s="89" t="s">
        <v>521</v>
      </c>
      <c r="B23" s="397"/>
      <c r="C23" s="398"/>
      <c r="D23" s="398"/>
      <c r="E23" s="85"/>
    </row>
    <row r="24" spans="1:5" s="3" customFormat="1" ht="15.75" customHeight="1" x14ac:dyDescent="0.2">
      <c r="A24" s="89" t="s">
        <v>522</v>
      </c>
      <c r="B24" s="397"/>
      <c r="C24" s="398"/>
      <c r="D24" s="398"/>
      <c r="E24" s="86"/>
    </row>
    <row r="25" spans="1:5" ht="15.75" customHeight="1" x14ac:dyDescent="0.35">
      <c r="A25" s="89" t="s">
        <v>523</v>
      </c>
      <c r="B25" s="397"/>
      <c r="C25" s="398"/>
      <c r="D25" s="398"/>
      <c r="E25" s="87"/>
    </row>
    <row r="26" spans="1:5" ht="15.75" customHeight="1" x14ac:dyDescent="0.35">
      <c r="A26" s="89" t="s">
        <v>524</v>
      </c>
      <c r="B26" s="397"/>
      <c r="C26" s="398"/>
      <c r="D26" s="398"/>
      <c r="E26" s="87"/>
    </row>
    <row r="27" spans="1:5" ht="15.75" customHeight="1" x14ac:dyDescent="0.35">
      <c r="A27" s="89" t="s">
        <v>525</v>
      </c>
      <c r="B27" s="397"/>
      <c r="C27" s="398"/>
      <c r="D27" s="399"/>
      <c r="E27" s="87"/>
    </row>
    <row r="28" spans="1:5" x14ac:dyDescent="0.35">
      <c r="A28" s="79"/>
      <c r="B28" s="79"/>
      <c r="C28" s="4"/>
      <c r="D28" s="4"/>
      <c r="E28" s="87"/>
    </row>
    <row r="29" spans="1:5" x14ac:dyDescent="0.35">
      <c r="A29" s="90"/>
      <c r="B29" s="90" t="s">
        <v>304</v>
      </c>
      <c r="C29" s="77">
        <f>SUM(C10:C28)</f>
        <v>0</v>
      </c>
      <c r="D29" s="77">
        <f>SUM(D10:D28)</f>
        <v>0</v>
      </c>
      <c r="E29" s="87"/>
    </row>
    <row r="30" spans="1:5" x14ac:dyDescent="0.35">
      <c r="A30" s="90"/>
      <c r="B30" s="90"/>
      <c r="C30" s="4"/>
      <c r="D30" s="4"/>
      <c r="E30" s="87"/>
    </row>
    <row r="31" spans="1:5" x14ac:dyDescent="0.35">
      <c r="A31" s="90"/>
      <c r="B31" s="90"/>
      <c r="C31" s="4"/>
      <c r="D31" s="4"/>
      <c r="E31" s="87"/>
    </row>
    <row r="32" spans="1:5" x14ac:dyDescent="0.35">
      <c r="A32" s="38"/>
      <c r="B32" s="38"/>
    </row>
    <row r="33" spans="1:9" ht="44.25" customHeight="1" x14ac:dyDescent="0.35">
      <c r="A33" s="700" t="s">
        <v>466</v>
      </c>
      <c r="B33" s="700"/>
      <c r="C33" s="700"/>
      <c r="D33" s="700"/>
      <c r="E33" s="5"/>
    </row>
    <row r="34" spans="1:9" x14ac:dyDescent="0.35">
      <c r="A34" s="701" t="s">
        <v>467</v>
      </c>
      <c r="B34" s="701"/>
      <c r="C34" s="701"/>
      <c r="D34" s="701"/>
    </row>
    <row r="35" spans="1:9" x14ac:dyDescent="0.35">
      <c r="A35" s="151"/>
    </row>
    <row r="36" spans="1:9" s="20" customFormat="1" ht="12.75" x14ac:dyDescent="0.2"/>
    <row r="37" spans="1:9" x14ac:dyDescent="0.35">
      <c r="A37" s="62" t="s">
        <v>93</v>
      </c>
      <c r="E37" s="5"/>
    </row>
    <row r="38" spans="1:9" x14ac:dyDescent="0.35">
      <c r="E38"/>
      <c r="F38"/>
      <c r="G38"/>
      <c r="H38"/>
      <c r="I38"/>
    </row>
    <row r="39" spans="1:9" x14ac:dyDescent="0.35">
      <c r="D39" s="12"/>
      <c r="E39"/>
      <c r="F39"/>
      <c r="G39"/>
      <c r="H39"/>
      <c r="I39"/>
    </row>
    <row r="40" spans="1:9" x14ac:dyDescent="0.35">
      <c r="A40" s="62"/>
      <c r="B40" s="62" t="s">
        <v>251</v>
      </c>
      <c r="D40" s="12"/>
      <c r="E40"/>
      <c r="F40"/>
      <c r="G40"/>
      <c r="H40"/>
      <c r="I40"/>
    </row>
    <row r="41" spans="1:9" x14ac:dyDescent="0.35">
      <c r="B41" s="2" t="s">
        <v>250</v>
      </c>
      <c r="D41" s="12"/>
      <c r="E41"/>
      <c r="F41"/>
      <c r="G41"/>
      <c r="H41"/>
      <c r="I41"/>
    </row>
    <row r="42" spans="1:9" customFormat="1" ht="12.75" x14ac:dyDescent="0.2">
      <c r="A42" s="58"/>
      <c r="B42" s="58" t="s">
        <v>123</v>
      </c>
    </row>
    <row r="43" spans="1:9" s="20" customFormat="1" ht="12.75" x14ac:dyDescent="0.2"/>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97"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7"/>
  <sheetViews>
    <sheetView view="pageBreakPreview" zoomScale="80" zoomScaleSheetLayoutView="80" workbookViewId="0">
      <selection activeCell="C16" sqref="C16"/>
    </sheetView>
  </sheetViews>
  <sheetFormatPr defaultColWidth="9.140625" defaultRowHeight="12.75" x14ac:dyDescent="0.2"/>
  <cols>
    <col min="1" max="1" width="5.42578125" style="158" customWidth="1"/>
    <col min="2" max="2" width="20.85546875" style="158" customWidth="1"/>
    <col min="3" max="3" width="26" style="158" customWidth="1"/>
    <col min="4" max="4" width="17" style="158" customWidth="1"/>
    <col min="5" max="5" width="54.42578125" style="158" customWidth="1"/>
    <col min="6" max="6" width="14.7109375" style="158" customWidth="1"/>
    <col min="7" max="7" width="15.5703125" style="158" customWidth="1"/>
    <col min="8" max="8" width="14.7109375" style="158" customWidth="1"/>
    <col min="9" max="9" width="29.7109375" style="158" customWidth="1"/>
    <col min="10" max="10" width="10.85546875" style="158" customWidth="1"/>
    <col min="11" max="16384" width="9.140625" style="158"/>
  </cols>
  <sheetData>
    <row r="1" spans="1:10" ht="33.6" customHeight="1" x14ac:dyDescent="0.35">
      <c r="A1" s="727" t="s">
        <v>486</v>
      </c>
      <c r="B1" s="727"/>
      <c r="C1" s="727"/>
      <c r="D1" s="727"/>
      <c r="E1" s="727"/>
      <c r="F1" s="727"/>
      <c r="G1" s="727"/>
      <c r="H1" s="727"/>
      <c r="I1" s="692" t="s">
        <v>94</v>
      </c>
      <c r="J1" s="692"/>
    </row>
    <row r="2" spans="1:10" ht="15.75" x14ac:dyDescent="0.35">
      <c r="A2" s="68" t="s">
        <v>124</v>
      </c>
      <c r="B2" s="67"/>
      <c r="C2" s="69"/>
      <c r="D2" s="69"/>
      <c r="E2" s="69"/>
      <c r="F2" s="69"/>
      <c r="G2" s="235"/>
      <c r="H2" s="235"/>
      <c r="I2" s="690" t="str">
        <f>'ფორმა N1'!M2</f>
        <v>23.08.2023-12.09.2023</v>
      </c>
      <c r="J2" s="690"/>
    </row>
    <row r="3" spans="1:10" ht="15.75" x14ac:dyDescent="0.35">
      <c r="A3" s="68"/>
      <c r="B3" s="68"/>
      <c r="C3" s="67"/>
      <c r="D3" s="67"/>
      <c r="E3" s="67"/>
      <c r="F3" s="67"/>
      <c r="G3" s="235"/>
      <c r="H3" s="235"/>
      <c r="I3" s="235"/>
    </row>
    <row r="4" spans="1:10" ht="15.75" x14ac:dyDescent="0.35">
      <c r="A4" s="69" t="s">
        <v>254</v>
      </c>
      <c r="B4" s="69"/>
      <c r="C4" s="69"/>
      <c r="D4" s="69"/>
      <c r="E4" s="69"/>
      <c r="F4" s="69"/>
      <c r="G4" s="68"/>
      <c r="H4" s="68"/>
      <c r="I4" s="68"/>
    </row>
    <row r="5" spans="1:10" ht="15.75" x14ac:dyDescent="0.35">
      <c r="A5" s="72" t="str">
        <f>'ფორმა N1'!D4</f>
        <v>მპგ "ევროპული საქართველო-მოძრაობა თავისუფლებისთვის"</v>
      </c>
      <c r="B5" s="72"/>
      <c r="C5" s="72"/>
      <c r="D5" s="72"/>
      <c r="E5" s="72"/>
      <c r="F5" s="72"/>
      <c r="G5" s="73"/>
      <c r="H5" s="73"/>
      <c r="I5" s="73"/>
    </row>
    <row r="6" spans="1:10" ht="15.75" x14ac:dyDescent="0.35">
      <c r="A6" s="69"/>
      <c r="B6" s="69"/>
      <c r="C6" s="69"/>
      <c r="D6" s="69"/>
      <c r="E6" s="69"/>
      <c r="F6" s="69"/>
      <c r="G6" s="68"/>
      <c r="H6" s="68"/>
      <c r="I6" s="68"/>
    </row>
    <row r="7" spans="1:10" ht="15.75" x14ac:dyDescent="0.2">
      <c r="A7" s="231"/>
      <c r="B7" s="231"/>
      <c r="C7" s="231"/>
      <c r="D7" s="231"/>
      <c r="E7" s="231"/>
      <c r="F7" s="231"/>
      <c r="G7" s="70"/>
      <c r="H7" s="70"/>
      <c r="I7" s="70"/>
    </row>
    <row r="8" spans="1:10" ht="63" x14ac:dyDescent="0.2">
      <c r="A8" s="81" t="s">
        <v>64</v>
      </c>
      <c r="B8" s="81" t="s">
        <v>309</v>
      </c>
      <c r="C8" s="81" t="s">
        <v>310</v>
      </c>
      <c r="D8" s="81" t="s">
        <v>209</v>
      </c>
      <c r="E8" s="81" t="s">
        <v>312</v>
      </c>
      <c r="F8" s="81" t="s">
        <v>315</v>
      </c>
      <c r="G8" s="71" t="s">
        <v>10</v>
      </c>
      <c r="H8" s="71" t="s">
        <v>9</v>
      </c>
      <c r="I8" s="71" t="s">
        <v>350</v>
      </c>
    </row>
    <row r="9" spans="1:10" s="324" customFormat="1" ht="17.25" customHeight="1" x14ac:dyDescent="0.2">
      <c r="A9" s="89">
        <v>1</v>
      </c>
      <c r="B9" s="400"/>
      <c r="C9" s="397"/>
      <c r="D9" s="401"/>
      <c r="E9" s="402"/>
      <c r="F9" s="89"/>
      <c r="G9" s="403"/>
      <c r="H9" s="403"/>
      <c r="I9" s="399"/>
    </row>
    <row r="10" spans="1:10" s="324" customFormat="1" ht="17.25" customHeight="1" x14ac:dyDescent="0.35">
      <c r="A10" s="89">
        <v>2</v>
      </c>
      <c r="B10" s="400"/>
      <c r="C10" s="397"/>
      <c r="D10" s="404"/>
      <c r="E10" s="402"/>
      <c r="F10" s="89"/>
      <c r="G10" s="403"/>
      <c r="H10" s="403"/>
      <c r="I10" s="399"/>
    </row>
    <row r="11" spans="1:10" s="324" customFormat="1" ht="15.75" x14ac:dyDescent="0.2">
      <c r="A11" s="89">
        <v>3</v>
      </c>
      <c r="B11" s="400"/>
      <c r="C11" s="397"/>
      <c r="D11" s="405"/>
      <c r="E11" s="402"/>
      <c r="F11" s="89"/>
      <c r="G11" s="403"/>
      <c r="H11" s="403"/>
      <c r="I11" s="399"/>
    </row>
    <row r="12" spans="1:10" ht="17.25" customHeight="1" x14ac:dyDescent="0.2">
      <c r="A12" s="89">
        <v>4</v>
      </c>
      <c r="B12" s="406"/>
      <c r="C12" s="397"/>
      <c r="D12" s="407"/>
      <c r="E12" s="408"/>
      <c r="F12" s="89"/>
      <c r="G12" s="403"/>
      <c r="H12" s="403"/>
      <c r="I12" s="409"/>
    </row>
    <row r="13" spans="1:10" ht="17.25" customHeight="1" x14ac:dyDescent="0.2">
      <c r="A13" s="89">
        <v>5</v>
      </c>
      <c r="B13" s="400"/>
      <c r="C13" s="397"/>
      <c r="D13" s="407"/>
      <c r="E13" s="402"/>
      <c r="F13" s="89"/>
      <c r="G13" s="403"/>
      <c r="H13" s="403"/>
      <c r="I13" s="409"/>
    </row>
    <row r="14" spans="1:10" ht="17.25" customHeight="1" x14ac:dyDescent="0.2">
      <c r="A14" s="89">
        <v>6</v>
      </c>
      <c r="B14" s="400"/>
      <c r="C14" s="397"/>
      <c r="D14" s="401"/>
      <c r="E14" s="402"/>
      <c r="F14" s="89"/>
      <c r="G14" s="403"/>
      <c r="H14" s="403"/>
      <c r="I14" s="409"/>
    </row>
    <row r="15" spans="1:10" ht="17.25" customHeight="1" x14ac:dyDescent="0.2">
      <c r="A15" s="89">
        <v>7</v>
      </c>
      <c r="B15" s="400"/>
      <c r="C15" s="397"/>
      <c r="D15" s="401"/>
      <c r="E15" s="402"/>
      <c r="F15" s="89"/>
      <c r="G15" s="403"/>
      <c r="H15" s="403"/>
      <c r="I15" s="409"/>
    </row>
    <row r="16" spans="1:10" ht="24" customHeight="1" x14ac:dyDescent="0.2">
      <c r="A16" s="89">
        <v>8</v>
      </c>
      <c r="B16" s="400"/>
      <c r="C16" s="397"/>
      <c r="D16" s="407"/>
      <c r="E16" s="402"/>
      <c r="F16" s="89"/>
      <c r="G16" s="403"/>
      <c r="H16" s="403"/>
      <c r="I16" s="409"/>
    </row>
    <row r="17" spans="1:9" ht="17.25" customHeight="1" x14ac:dyDescent="0.35">
      <c r="A17" s="89">
        <v>9</v>
      </c>
      <c r="B17" s="410"/>
      <c r="C17" s="397"/>
      <c r="D17" s="411"/>
      <c r="E17" s="402"/>
      <c r="F17" s="89"/>
      <c r="G17" s="403"/>
      <c r="H17" s="403"/>
      <c r="I17" s="409"/>
    </row>
    <row r="18" spans="1:9" ht="17.25" customHeight="1" x14ac:dyDescent="0.2">
      <c r="A18" s="89">
        <v>10</v>
      </c>
      <c r="B18" s="406"/>
      <c r="C18" s="397"/>
      <c r="D18" s="407"/>
      <c r="E18" s="408"/>
      <c r="F18" s="89"/>
      <c r="G18" s="403"/>
      <c r="H18" s="403"/>
      <c r="I18" s="409"/>
    </row>
    <row r="19" spans="1:9" ht="17.25" customHeight="1" x14ac:dyDescent="0.2">
      <c r="A19" s="89">
        <v>11</v>
      </c>
      <c r="B19" s="406"/>
      <c r="C19" s="397"/>
      <c r="D19" s="407"/>
      <c r="E19" s="408"/>
      <c r="F19" s="89"/>
      <c r="G19" s="403"/>
      <c r="H19" s="403"/>
      <c r="I19" s="409"/>
    </row>
    <row r="20" spans="1:9" ht="17.25" customHeight="1" x14ac:dyDescent="0.2">
      <c r="A20" s="89">
        <v>12</v>
      </c>
      <c r="B20" s="400"/>
      <c r="C20" s="397"/>
      <c r="D20" s="407"/>
      <c r="E20" s="402"/>
      <c r="F20" s="89"/>
      <c r="G20" s="403"/>
      <c r="H20" s="403"/>
      <c r="I20" s="409"/>
    </row>
    <row r="21" spans="1:9" ht="17.25" customHeight="1" x14ac:dyDescent="0.2">
      <c r="A21" s="89">
        <v>13</v>
      </c>
      <c r="B21" s="400"/>
      <c r="C21" s="397"/>
      <c r="D21" s="401"/>
      <c r="E21" s="402"/>
      <c r="F21" s="89"/>
      <c r="G21" s="403"/>
      <c r="H21" s="403"/>
      <c r="I21" s="409"/>
    </row>
    <row r="22" spans="1:9" ht="17.25" customHeight="1" x14ac:dyDescent="0.2">
      <c r="A22" s="89">
        <v>14</v>
      </c>
      <c r="B22" s="400"/>
      <c r="C22" s="397"/>
      <c r="D22" s="401"/>
      <c r="E22" s="402"/>
      <c r="F22" s="89"/>
      <c r="G22" s="403"/>
      <c r="H22" s="403"/>
      <c r="I22" s="409"/>
    </row>
    <row r="23" spans="1:9" ht="23.25" customHeight="1" x14ac:dyDescent="0.2">
      <c r="A23" s="89">
        <v>15</v>
      </c>
      <c r="B23" s="400"/>
      <c r="C23" s="397"/>
      <c r="D23" s="407"/>
      <c r="E23" s="402"/>
      <c r="F23" s="89"/>
      <c r="G23" s="403"/>
      <c r="H23" s="403"/>
      <c r="I23" s="409"/>
    </row>
    <row r="24" spans="1:9" ht="17.25" customHeight="1" x14ac:dyDescent="0.35">
      <c r="A24" s="89">
        <v>16</v>
      </c>
      <c r="B24" s="410"/>
      <c r="C24" s="397"/>
      <c r="D24" s="411"/>
      <c r="E24" s="402"/>
      <c r="F24" s="89"/>
      <c r="G24" s="403"/>
      <c r="H24" s="403"/>
      <c r="I24" s="409"/>
    </row>
    <row r="25" spans="1:9" ht="15.75" x14ac:dyDescent="0.2">
      <c r="A25" s="89"/>
      <c r="B25" s="78"/>
      <c r="C25" s="78"/>
      <c r="D25" s="78"/>
      <c r="E25" s="78"/>
      <c r="F25" s="89"/>
      <c r="G25" s="4"/>
      <c r="H25" s="4"/>
      <c r="I25" s="4"/>
    </row>
    <row r="26" spans="1:9" ht="15.75" x14ac:dyDescent="0.2">
      <c r="A26" s="78" t="s">
        <v>256</v>
      </c>
      <c r="B26" s="78"/>
      <c r="C26" s="78"/>
      <c r="D26" s="78"/>
      <c r="E26" s="78"/>
      <c r="F26" s="89"/>
      <c r="G26" s="4"/>
      <c r="H26" s="4"/>
      <c r="I26" s="4"/>
    </row>
    <row r="27" spans="1:9" ht="15.75" x14ac:dyDescent="0.35">
      <c r="A27" s="78"/>
      <c r="B27" s="90"/>
      <c r="C27" s="90"/>
      <c r="D27" s="90"/>
      <c r="E27" s="90"/>
      <c r="F27" s="78" t="s">
        <v>385</v>
      </c>
      <c r="G27" s="77">
        <f>SUM(G9:G26)</f>
        <v>0</v>
      </c>
      <c r="H27" s="77">
        <f>SUM(H9:H26)</f>
        <v>0</v>
      </c>
      <c r="I27" s="77">
        <f>SUM(I9:I26)</f>
        <v>0</v>
      </c>
    </row>
    <row r="28" spans="1:9" ht="15.75" x14ac:dyDescent="0.35">
      <c r="A28" s="156"/>
      <c r="B28" s="156"/>
      <c r="C28" s="156"/>
      <c r="D28" s="156"/>
      <c r="E28" s="156"/>
      <c r="F28" s="156"/>
      <c r="G28" s="156"/>
      <c r="H28" s="134"/>
      <c r="I28" s="134"/>
    </row>
    <row r="29" spans="1:9" ht="15.75" x14ac:dyDescent="0.35">
      <c r="A29" s="715" t="s">
        <v>468</v>
      </c>
      <c r="B29" s="715"/>
      <c r="C29" s="715"/>
      <c r="D29" s="715"/>
      <c r="E29" s="715"/>
      <c r="F29" s="715"/>
      <c r="G29" s="715"/>
      <c r="H29" s="715"/>
      <c r="I29" s="715"/>
    </row>
    <row r="30" spans="1:9" ht="15.75" x14ac:dyDescent="0.35">
      <c r="A30" s="232"/>
      <c r="B30" s="232"/>
      <c r="C30" s="156"/>
      <c r="D30" s="156"/>
      <c r="E30" s="156"/>
      <c r="F30" s="156"/>
      <c r="G30" s="156"/>
      <c r="H30" s="134"/>
      <c r="I30" s="134"/>
    </row>
    <row r="31" spans="1:9" x14ac:dyDescent="0.2">
      <c r="A31" s="279"/>
      <c r="B31" s="279"/>
      <c r="C31" s="279"/>
      <c r="D31" s="279"/>
      <c r="E31" s="279"/>
      <c r="F31" s="279"/>
      <c r="G31" s="279"/>
      <c r="H31" s="279"/>
      <c r="I31" s="279"/>
    </row>
    <row r="32" spans="1:9" ht="15.75" x14ac:dyDescent="0.35">
      <c r="A32" s="139" t="s">
        <v>93</v>
      </c>
      <c r="B32" s="139"/>
      <c r="C32" s="134"/>
      <c r="D32" s="134"/>
      <c r="E32" s="134"/>
      <c r="F32" s="134"/>
      <c r="G32" s="134"/>
      <c r="H32" s="134"/>
      <c r="I32" s="134"/>
    </row>
    <row r="33" spans="1:9" ht="15.75" x14ac:dyDescent="0.35">
      <c r="A33" s="134"/>
      <c r="B33" s="134"/>
      <c r="C33" s="134"/>
      <c r="D33" s="134"/>
      <c r="E33" s="134"/>
      <c r="F33" s="134"/>
      <c r="G33" s="134"/>
      <c r="H33" s="134"/>
      <c r="I33" s="134"/>
    </row>
    <row r="34" spans="1:9" ht="15.75" x14ac:dyDescent="0.35">
      <c r="A34" s="134"/>
      <c r="B34" s="134"/>
      <c r="C34" s="134"/>
      <c r="D34" s="134"/>
      <c r="E34" s="138"/>
      <c r="F34" s="138"/>
      <c r="G34" s="138"/>
      <c r="H34" s="134"/>
      <c r="I34" s="134"/>
    </row>
    <row r="35" spans="1:9" ht="15.75" x14ac:dyDescent="0.35">
      <c r="A35" s="139"/>
      <c r="B35" s="139"/>
      <c r="C35" s="139" t="s">
        <v>349</v>
      </c>
      <c r="D35" s="139"/>
      <c r="E35" s="139"/>
      <c r="F35" s="139"/>
      <c r="G35" s="139"/>
      <c r="H35" s="134"/>
      <c r="I35" s="134"/>
    </row>
    <row r="36" spans="1:9" ht="15.75" x14ac:dyDescent="0.35">
      <c r="A36" s="134"/>
      <c r="B36" s="134"/>
      <c r="C36" s="134" t="s">
        <v>348</v>
      </c>
      <c r="D36" s="134"/>
      <c r="E36" s="134"/>
      <c r="F36" s="134"/>
      <c r="G36" s="134"/>
      <c r="H36" s="134"/>
      <c r="I36" s="134"/>
    </row>
    <row r="37" spans="1:9" x14ac:dyDescent="0.2">
      <c r="A37" s="141"/>
      <c r="B37" s="141"/>
      <c r="C37" s="141" t="s">
        <v>123</v>
      </c>
      <c r="D37" s="141"/>
      <c r="E37" s="141"/>
      <c r="F37" s="141"/>
      <c r="G37" s="141"/>
    </row>
  </sheetData>
  <mergeCells count="4">
    <mergeCell ref="I1:J1"/>
    <mergeCell ref="I2:J2"/>
    <mergeCell ref="A1:H1"/>
    <mergeCell ref="A29:I29"/>
  </mergeCells>
  <printOptions gridLines="1"/>
  <pageMargins left="0.25" right="0.25" top="0.75" bottom="0.75" header="0.3" footer="0.3"/>
  <pageSetup scale="66"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4"/>
  <sheetViews>
    <sheetView view="pageBreakPreview" zoomScale="80" zoomScaleSheetLayoutView="80" workbookViewId="0">
      <selection activeCell="B17" sqref="B17"/>
    </sheetView>
  </sheetViews>
  <sheetFormatPr defaultRowHeight="12.75" x14ac:dyDescent="0.2"/>
  <cols>
    <col min="1" max="1" width="4.42578125" customWidth="1"/>
    <col min="2" max="2" width="18.140625" customWidth="1"/>
    <col min="3" max="3" width="20.28515625" customWidth="1"/>
    <col min="4" max="4" width="18.5703125" customWidth="1"/>
    <col min="5" max="5" width="27" customWidth="1"/>
    <col min="6" max="6" width="19.28515625" customWidth="1"/>
    <col min="7" max="7" width="14.42578125" customWidth="1"/>
    <col min="8" max="8" width="14.28515625" customWidth="1"/>
  </cols>
  <sheetData>
    <row r="1" spans="1:9" ht="15.75" x14ac:dyDescent="0.35">
      <c r="A1" s="67" t="s">
        <v>388</v>
      </c>
      <c r="B1" s="69"/>
      <c r="C1" s="69"/>
      <c r="D1" s="69"/>
      <c r="E1" s="69"/>
      <c r="F1" s="69"/>
      <c r="G1" s="692" t="s">
        <v>94</v>
      </c>
      <c r="H1" s="692"/>
      <c r="I1" s="197"/>
    </row>
    <row r="2" spans="1:9" ht="15.75" x14ac:dyDescent="0.35">
      <c r="A2" s="68" t="s">
        <v>124</v>
      </c>
      <c r="B2" s="69"/>
      <c r="C2" s="69"/>
      <c r="D2" s="69"/>
      <c r="E2" s="69"/>
      <c r="F2" s="69"/>
      <c r="G2" s="690" t="str">
        <f>'ფორმა N1'!M2</f>
        <v>23.08.2023-12.09.2023</v>
      </c>
      <c r="H2" s="690"/>
      <c r="I2" s="68"/>
    </row>
    <row r="3" spans="1:9" ht="15.75" x14ac:dyDescent="0.35">
      <c r="A3" s="68"/>
      <c r="B3" s="68"/>
      <c r="C3" s="68"/>
      <c r="D3" s="68"/>
      <c r="E3" s="68"/>
      <c r="F3" s="68"/>
      <c r="G3" s="184"/>
      <c r="H3" s="184"/>
      <c r="I3" s="197"/>
    </row>
    <row r="4" spans="1:9" ht="15.75" x14ac:dyDescent="0.35">
      <c r="A4" s="69" t="s">
        <v>254</v>
      </c>
      <c r="B4" s="69"/>
      <c r="C4" s="69"/>
      <c r="D4" s="69"/>
      <c r="E4" s="69"/>
      <c r="F4" s="69"/>
      <c r="G4" s="68"/>
      <c r="H4" s="68"/>
      <c r="I4" s="68"/>
    </row>
    <row r="5" spans="1:9" ht="15.75" x14ac:dyDescent="0.35">
      <c r="A5" s="72" t="str">
        <f>'ფორმა N1'!D4</f>
        <v>მპგ "ევროპული საქართველო-მოძრაობა თავისუფლებისთვის"</v>
      </c>
      <c r="B5" s="72"/>
      <c r="C5" s="72"/>
      <c r="D5" s="72"/>
      <c r="E5" s="72"/>
      <c r="F5" s="72"/>
      <c r="G5" s="73"/>
      <c r="H5" s="73"/>
      <c r="I5" s="73"/>
    </row>
    <row r="6" spans="1:9" ht="15.75" x14ac:dyDescent="0.35">
      <c r="A6" s="69"/>
      <c r="B6" s="69"/>
      <c r="C6" s="69"/>
      <c r="D6" s="69"/>
      <c r="E6" s="69"/>
      <c r="F6" s="69"/>
      <c r="G6" s="68"/>
      <c r="H6" s="68"/>
      <c r="I6" s="68"/>
    </row>
    <row r="7" spans="1:9" ht="15.75" x14ac:dyDescent="0.2">
      <c r="A7" s="183"/>
      <c r="B7" s="183"/>
      <c r="C7" s="183"/>
      <c r="D7" s="183"/>
      <c r="E7" s="183"/>
      <c r="F7" s="183"/>
      <c r="G7" s="70"/>
      <c r="H7" s="70"/>
      <c r="I7" s="197"/>
    </row>
    <row r="8" spans="1:9" ht="15" customHeight="1" x14ac:dyDescent="0.2">
      <c r="A8" s="729" t="s">
        <v>64</v>
      </c>
      <c r="B8" s="710" t="s">
        <v>309</v>
      </c>
      <c r="C8" s="712" t="s">
        <v>310</v>
      </c>
      <c r="D8" s="712" t="s">
        <v>209</v>
      </c>
      <c r="E8" s="731" t="s">
        <v>413</v>
      </c>
      <c r="F8" s="732"/>
      <c r="G8" s="733"/>
      <c r="H8" s="731" t="s">
        <v>445</v>
      </c>
      <c r="I8" s="733"/>
    </row>
    <row r="9" spans="1:9" ht="30" x14ac:dyDescent="0.2">
      <c r="A9" s="730"/>
      <c r="B9" s="711"/>
      <c r="C9" s="713"/>
      <c r="D9" s="713"/>
      <c r="E9" s="228" t="s">
        <v>442</v>
      </c>
      <c r="F9" s="228" t="s">
        <v>443</v>
      </c>
      <c r="G9" s="228" t="s">
        <v>444</v>
      </c>
      <c r="H9" s="229" t="s">
        <v>446</v>
      </c>
      <c r="I9" s="229" t="s">
        <v>447</v>
      </c>
    </row>
    <row r="10" spans="1:9" s="415" customFormat="1" ht="15.75" customHeight="1" x14ac:dyDescent="0.2">
      <c r="A10" s="412">
        <v>1</v>
      </c>
      <c r="B10" s="413"/>
      <c r="C10" s="397"/>
      <c r="D10" s="413"/>
      <c r="E10" s="397"/>
      <c r="F10" s="397"/>
      <c r="G10" s="397"/>
      <c r="H10" s="414"/>
      <c r="I10" s="414"/>
    </row>
    <row r="11" spans="1:9" s="415" customFormat="1" ht="15.75" customHeight="1" x14ac:dyDescent="0.2">
      <c r="A11" s="412">
        <v>2</v>
      </c>
      <c r="B11" s="413"/>
      <c r="C11" s="397"/>
      <c r="D11" s="413"/>
      <c r="E11" s="397"/>
      <c r="F11" s="397"/>
      <c r="G11" s="397"/>
      <c r="H11" s="414"/>
      <c r="I11" s="414"/>
    </row>
    <row r="12" spans="1:9" s="415" customFormat="1" ht="15.75" customHeight="1" x14ac:dyDescent="0.2">
      <c r="A12" s="412">
        <v>3</v>
      </c>
      <c r="B12" s="413"/>
      <c r="C12" s="397"/>
      <c r="D12" s="416"/>
      <c r="E12" s="397"/>
      <c r="F12" s="397"/>
      <c r="G12" s="397"/>
      <c r="H12" s="414"/>
      <c r="I12" s="414"/>
    </row>
    <row r="13" spans="1:9" s="421" customFormat="1" ht="15.75" customHeight="1" x14ac:dyDescent="0.2">
      <c r="A13" s="412">
        <v>4</v>
      </c>
      <c r="B13" s="417"/>
      <c r="C13" s="418"/>
      <c r="D13" s="419"/>
      <c r="E13" s="418"/>
      <c r="F13" s="418"/>
      <c r="G13" s="418"/>
      <c r="H13" s="420"/>
      <c r="I13" s="420"/>
    </row>
    <row r="14" spans="1:9" s="238" customFormat="1" ht="15.75" customHeight="1" x14ac:dyDescent="0.2">
      <c r="A14" s="412">
        <v>5</v>
      </c>
      <c r="B14" s="418"/>
      <c r="C14" s="418"/>
      <c r="D14" s="422"/>
      <c r="E14" s="418"/>
      <c r="F14" s="418"/>
      <c r="G14" s="418"/>
      <c r="H14" s="420"/>
      <c r="I14" s="420"/>
    </row>
    <row r="15" spans="1:9" s="238" customFormat="1" ht="15.75" customHeight="1" x14ac:dyDescent="0.2">
      <c r="A15" s="412">
        <v>6</v>
      </c>
      <c r="B15" s="418"/>
      <c r="C15" s="418"/>
      <c r="D15" s="419"/>
      <c r="E15" s="418"/>
      <c r="F15" s="418"/>
      <c r="G15" s="418"/>
      <c r="H15" s="420"/>
      <c r="I15" s="420"/>
    </row>
    <row r="16" spans="1:9" s="238" customFormat="1" ht="15.75" customHeight="1" x14ac:dyDescent="0.2">
      <c r="A16" s="412">
        <v>7</v>
      </c>
      <c r="B16" s="418"/>
      <c r="C16" s="418"/>
      <c r="D16" s="423"/>
      <c r="E16" s="418"/>
      <c r="F16" s="418"/>
      <c r="G16" s="418"/>
      <c r="H16" s="420"/>
      <c r="I16" s="420"/>
    </row>
    <row r="17" spans="1:9" s="238" customFormat="1" ht="15.75" customHeight="1" x14ac:dyDescent="0.2">
      <c r="A17" s="412">
        <v>8</v>
      </c>
      <c r="B17" s="418"/>
      <c r="C17" s="418"/>
      <c r="D17" s="419"/>
      <c r="E17" s="418"/>
      <c r="F17" s="418"/>
      <c r="G17" s="418"/>
      <c r="H17" s="420"/>
      <c r="I17" s="420"/>
    </row>
    <row r="18" spans="1:9" s="238" customFormat="1" ht="15.75" customHeight="1" x14ac:dyDescent="0.2">
      <c r="A18" s="412">
        <v>9</v>
      </c>
      <c r="B18" s="424"/>
      <c r="C18" s="424"/>
      <c r="D18" s="419"/>
      <c r="E18" s="418"/>
      <c r="F18" s="425"/>
      <c r="G18" s="426"/>
      <c r="H18" s="427"/>
      <c r="I18" s="427"/>
    </row>
    <row r="19" spans="1:9" s="238" customFormat="1" ht="15.75" customHeight="1" x14ac:dyDescent="0.2">
      <c r="A19" s="412">
        <v>10</v>
      </c>
      <c r="B19" s="424"/>
      <c r="C19" s="424"/>
      <c r="D19" s="419"/>
      <c r="E19" s="418"/>
      <c r="F19" s="425"/>
      <c r="G19" s="426"/>
      <c r="H19" s="427"/>
      <c r="I19" s="427"/>
    </row>
    <row r="20" spans="1:9" s="238" customFormat="1" ht="15.75" customHeight="1" x14ac:dyDescent="0.2">
      <c r="A20" s="412">
        <v>11</v>
      </c>
      <c r="B20" s="424"/>
      <c r="C20" s="424"/>
      <c r="D20" s="423"/>
      <c r="E20" s="418"/>
      <c r="F20" s="425"/>
      <c r="G20" s="426"/>
      <c r="H20" s="427"/>
      <c r="I20" s="427"/>
    </row>
    <row r="21" spans="1:9" s="238" customFormat="1" ht="15.75" customHeight="1" x14ac:dyDescent="0.2">
      <c r="A21" s="412">
        <v>12</v>
      </c>
      <c r="B21" s="424"/>
      <c r="C21" s="424"/>
      <c r="D21" s="422"/>
      <c r="E21" s="418"/>
      <c r="F21" s="425"/>
      <c r="G21" s="426"/>
      <c r="H21" s="427"/>
      <c r="I21" s="427"/>
    </row>
    <row r="22" spans="1:9" s="238" customFormat="1" ht="15.75" customHeight="1" x14ac:dyDescent="0.2">
      <c r="A22" s="412">
        <v>13</v>
      </c>
      <c r="B22" s="428"/>
      <c r="C22" s="428"/>
      <c r="D22" s="429"/>
      <c r="E22" s="418"/>
      <c r="F22" s="425"/>
      <c r="G22" s="426"/>
      <c r="H22" s="427"/>
      <c r="I22" s="427"/>
    </row>
    <row r="23" spans="1:9" s="238" customFormat="1" ht="15.75" customHeight="1" x14ac:dyDescent="0.2">
      <c r="A23" s="412">
        <v>14</v>
      </c>
      <c r="B23" s="424"/>
      <c r="C23" s="424"/>
      <c r="D23" s="419"/>
      <c r="E23" s="418"/>
      <c r="F23" s="425"/>
      <c r="G23" s="426"/>
      <c r="H23" s="427"/>
      <c r="I23" s="427"/>
    </row>
    <row r="24" spans="1:9" s="238" customFormat="1" ht="15.75" customHeight="1" x14ac:dyDescent="0.2">
      <c r="A24" s="412">
        <v>15</v>
      </c>
      <c r="B24" s="501"/>
      <c r="C24" s="424"/>
      <c r="D24" s="430"/>
      <c r="E24" s="418"/>
      <c r="F24" s="425"/>
      <c r="G24" s="426"/>
      <c r="H24" s="427"/>
      <c r="I24" s="427"/>
    </row>
    <row r="25" spans="1:9" ht="15.75" x14ac:dyDescent="0.2">
      <c r="A25" s="194"/>
      <c r="B25" s="195"/>
      <c r="C25" s="78"/>
      <c r="D25" s="78"/>
      <c r="E25" s="78"/>
      <c r="F25" s="78"/>
      <c r="G25" s="78"/>
      <c r="H25" s="4"/>
      <c r="I25" s="4"/>
    </row>
    <row r="26" spans="1:9" ht="15.75" x14ac:dyDescent="0.2">
      <c r="A26" s="194"/>
      <c r="B26" s="195"/>
      <c r="C26" s="78"/>
      <c r="D26" s="78"/>
      <c r="E26" s="78"/>
      <c r="F26" s="78"/>
      <c r="G26" s="78"/>
      <c r="H26" s="4"/>
      <c r="I26" s="4"/>
    </row>
    <row r="27" spans="1:9" ht="15.75" x14ac:dyDescent="0.2">
      <c r="A27" s="194"/>
      <c r="B27" s="195"/>
      <c r="C27" s="78"/>
      <c r="D27" s="78"/>
      <c r="E27" s="78"/>
      <c r="F27" s="78"/>
      <c r="G27" s="78"/>
      <c r="H27" s="4"/>
      <c r="I27" s="4"/>
    </row>
    <row r="28" spans="1:9" ht="15.75" x14ac:dyDescent="0.2">
      <c r="A28" s="194"/>
      <c r="B28" s="195"/>
      <c r="C28" s="78"/>
      <c r="D28" s="78"/>
      <c r="E28" s="78"/>
      <c r="F28" s="78"/>
      <c r="G28" s="78"/>
      <c r="H28" s="4"/>
      <c r="I28" s="4"/>
    </row>
    <row r="29" spans="1:9" ht="15.75" x14ac:dyDescent="0.2">
      <c r="A29" s="194"/>
      <c r="B29" s="195"/>
      <c r="C29" s="78"/>
      <c r="D29" s="78"/>
      <c r="E29" s="78"/>
      <c r="F29" s="78"/>
      <c r="G29" s="78"/>
      <c r="H29" s="4"/>
      <c r="I29" s="4"/>
    </row>
    <row r="30" spans="1:9" ht="15.75" x14ac:dyDescent="0.2">
      <c r="A30" s="194"/>
      <c r="B30" s="195"/>
      <c r="C30" s="78"/>
      <c r="D30" s="78"/>
      <c r="E30" s="78"/>
      <c r="F30" s="78"/>
      <c r="G30" s="78"/>
      <c r="H30" s="4"/>
      <c r="I30" s="4"/>
    </row>
    <row r="31" spans="1:9" ht="15.75" x14ac:dyDescent="0.2">
      <c r="A31" s="194"/>
      <c r="B31" s="195"/>
      <c r="C31" s="78"/>
      <c r="D31" s="78"/>
      <c r="E31" s="78"/>
      <c r="F31" s="78"/>
      <c r="G31" s="78"/>
      <c r="H31" s="4"/>
      <c r="I31" s="4"/>
    </row>
    <row r="32" spans="1:9" ht="15.75" x14ac:dyDescent="0.2">
      <c r="A32" s="194"/>
      <c r="B32" s="195"/>
      <c r="C32" s="78"/>
      <c r="D32" s="78"/>
      <c r="E32" s="78"/>
      <c r="F32" s="78"/>
      <c r="G32" s="78"/>
      <c r="H32" s="4"/>
      <c r="I32" s="4"/>
    </row>
    <row r="33" spans="1:9" ht="15.75" x14ac:dyDescent="0.2">
      <c r="A33" s="194"/>
      <c r="B33" s="195"/>
      <c r="C33" s="78"/>
      <c r="D33" s="78"/>
      <c r="E33" s="78"/>
      <c r="F33" s="78"/>
      <c r="G33" s="78"/>
      <c r="H33" s="4"/>
      <c r="I33" s="4"/>
    </row>
    <row r="34" spans="1:9" ht="15.75" x14ac:dyDescent="0.35">
      <c r="A34" s="194"/>
      <c r="B34" s="196"/>
      <c r="C34" s="90"/>
      <c r="D34" s="90"/>
      <c r="E34" s="90"/>
      <c r="F34" s="90"/>
      <c r="G34" s="90" t="s">
        <v>308</v>
      </c>
      <c r="H34" s="77">
        <f>SUM(H9:H33)</f>
        <v>0</v>
      </c>
      <c r="I34" s="77">
        <f>SUM(I9:I33)</f>
        <v>0</v>
      </c>
    </row>
    <row r="35" spans="1:9" ht="15.75" x14ac:dyDescent="0.35">
      <c r="A35" s="38"/>
      <c r="B35" s="38"/>
      <c r="C35" s="38"/>
      <c r="D35" s="38"/>
      <c r="E35" s="38"/>
      <c r="F35" s="38"/>
      <c r="G35" s="2"/>
      <c r="H35" s="2"/>
    </row>
    <row r="36" spans="1:9" ht="15.75" x14ac:dyDescent="0.35">
      <c r="A36" s="728" t="s">
        <v>469</v>
      </c>
      <c r="B36" s="728"/>
      <c r="C36" s="728"/>
      <c r="D36" s="728"/>
      <c r="E36" s="728"/>
      <c r="F36" s="728"/>
      <c r="G36" s="728"/>
      <c r="H36" s="728"/>
      <c r="I36" s="728"/>
    </row>
    <row r="37" spans="1:9" ht="15.75" x14ac:dyDescent="0.35">
      <c r="A37" s="151"/>
      <c r="B37" s="38"/>
      <c r="C37" s="38"/>
      <c r="D37" s="38"/>
      <c r="E37" s="38"/>
      <c r="F37" s="38"/>
      <c r="G37" s="2"/>
      <c r="H37" s="2"/>
    </row>
    <row r="38" spans="1:9" x14ac:dyDescent="0.2">
      <c r="A38" s="20"/>
      <c r="B38" s="20"/>
      <c r="C38" s="20"/>
      <c r="D38" s="20"/>
      <c r="E38" s="20"/>
      <c r="F38" s="20"/>
      <c r="G38" s="20"/>
      <c r="H38" s="20"/>
    </row>
    <row r="39" spans="1:9" ht="15.75" x14ac:dyDescent="0.35">
      <c r="A39" s="62" t="s">
        <v>93</v>
      </c>
      <c r="B39" s="2"/>
      <c r="C39" s="2"/>
      <c r="D39" s="2"/>
      <c r="E39" s="2"/>
      <c r="F39" s="2"/>
      <c r="G39" s="2"/>
      <c r="H39" s="2"/>
    </row>
    <row r="40" spans="1:9" ht="15.75" x14ac:dyDescent="0.35">
      <c r="A40" s="2"/>
      <c r="B40" s="2"/>
      <c r="C40" s="2"/>
      <c r="D40" s="2"/>
      <c r="E40" s="2"/>
      <c r="F40" s="2"/>
      <c r="G40" s="2"/>
      <c r="H40" s="2"/>
    </row>
    <row r="41" spans="1:9" ht="15.75" x14ac:dyDescent="0.35">
      <c r="A41" s="2"/>
      <c r="B41" s="2"/>
      <c r="C41" s="2"/>
      <c r="D41" s="2"/>
      <c r="E41" s="2"/>
      <c r="F41" s="2"/>
      <c r="G41" s="2"/>
      <c r="H41" s="12"/>
    </row>
    <row r="42" spans="1:9" ht="15.75" x14ac:dyDescent="0.35">
      <c r="A42" s="62"/>
      <c r="B42" s="62" t="s">
        <v>251</v>
      </c>
      <c r="C42" s="62"/>
      <c r="D42" s="62"/>
      <c r="E42" s="62"/>
      <c r="F42" s="62"/>
      <c r="G42" s="2"/>
      <c r="H42" s="12"/>
    </row>
    <row r="43" spans="1:9" ht="15.75" x14ac:dyDescent="0.35">
      <c r="A43" s="2"/>
      <c r="B43" s="2" t="s">
        <v>250</v>
      </c>
      <c r="C43" s="2"/>
      <c r="D43" s="2"/>
      <c r="E43" s="2"/>
      <c r="F43" s="2"/>
      <c r="G43" s="2"/>
      <c r="H43" s="12"/>
    </row>
    <row r="44" spans="1:9" x14ac:dyDescent="0.2">
      <c r="A44" s="58"/>
      <c r="B44" s="58" t="s">
        <v>123</v>
      </c>
      <c r="C44" s="58"/>
      <c r="D44" s="58"/>
      <c r="E44" s="58"/>
      <c r="F44" s="58"/>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7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
  <sheetViews>
    <sheetView view="pageBreakPreview" zoomScale="80" zoomScaleSheetLayoutView="80" workbookViewId="0">
      <selection sqref="A1:F1"/>
    </sheetView>
  </sheetViews>
  <sheetFormatPr defaultColWidth="9.140625" defaultRowHeight="12.75" x14ac:dyDescent="0.2"/>
  <cols>
    <col min="1" max="1" width="5.42578125" style="135" customWidth="1"/>
    <col min="2" max="2" width="13.140625" style="135" customWidth="1"/>
    <col min="3" max="3" width="15.140625" style="135" customWidth="1"/>
    <col min="4" max="4" width="18" style="135" customWidth="1"/>
    <col min="5" max="5" width="20.5703125" style="135" customWidth="1"/>
    <col min="6" max="6" width="21.28515625" style="135" customWidth="1"/>
    <col min="7" max="7" width="15.140625" style="135" customWidth="1"/>
    <col min="8" max="8" width="15.5703125" style="135" customWidth="1"/>
    <col min="9" max="9" width="13.42578125" style="135" customWidth="1"/>
    <col min="10" max="10" width="0" style="135" hidden="1" customWidth="1"/>
    <col min="11" max="16384" width="9.140625" style="135"/>
  </cols>
  <sheetData>
    <row r="1" spans="1:10" ht="15.75" x14ac:dyDescent="0.35">
      <c r="A1" s="734" t="s">
        <v>488</v>
      </c>
      <c r="B1" s="734"/>
      <c r="C1" s="734"/>
      <c r="D1" s="734"/>
      <c r="E1" s="734"/>
      <c r="F1" s="734"/>
      <c r="G1" s="692" t="s">
        <v>94</v>
      </c>
      <c r="H1" s="692"/>
    </row>
    <row r="2" spans="1:10" ht="15.75" x14ac:dyDescent="0.35">
      <c r="A2" s="68" t="s">
        <v>124</v>
      </c>
      <c r="B2" s="67"/>
      <c r="C2" s="69"/>
      <c r="D2" s="69"/>
      <c r="E2" s="69"/>
      <c r="F2" s="69"/>
      <c r="G2" s="690" t="str">
        <f>'ფორმა N1'!M2</f>
        <v>23.08.2023-12.09.2023</v>
      </c>
      <c r="H2" s="690"/>
    </row>
    <row r="3" spans="1:10" ht="15.75" x14ac:dyDescent="0.35">
      <c r="A3" s="68"/>
      <c r="B3" s="68"/>
      <c r="C3" s="68"/>
      <c r="D3" s="68"/>
      <c r="E3" s="68"/>
      <c r="F3" s="68"/>
      <c r="G3" s="184"/>
      <c r="H3" s="184"/>
    </row>
    <row r="4" spans="1:10" ht="15.75" x14ac:dyDescent="0.35">
      <c r="A4" s="69" t="s">
        <v>254</v>
      </c>
      <c r="B4" s="69"/>
      <c r="C4" s="69"/>
      <c r="D4" s="69"/>
      <c r="E4" s="69"/>
      <c r="F4" s="69"/>
      <c r="G4" s="68"/>
      <c r="H4" s="68"/>
    </row>
    <row r="5" spans="1:10" ht="15.75" x14ac:dyDescent="0.35">
      <c r="A5" s="72" t="str">
        <f>'ფორმა N1'!D4</f>
        <v>მპგ "ევროპული საქართველო-მოძრაობა თავისუფლებისთვის"</v>
      </c>
      <c r="B5" s="72"/>
      <c r="C5" s="72"/>
      <c r="D5" s="72"/>
      <c r="E5" s="72"/>
      <c r="F5" s="72"/>
      <c r="G5" s="73"/>
      <c r="H5" s="73"/>
    </row>
    <row r="6" spans="1:10" ht="15.75" x14ac:dyDescent="0.35">
      <c r="A6" s="69"/>
      <c r="B6" s="69"/>
      <c r="C6" s="69"/>
      <c r="D6" s="69"/>
      <c r="E6" s="69"/>
      <c r="F6" s="69"/>
      <c r="G6" s="68"/>
      <c r="H6" s="68"/>
    </row>
    <row r="7" spans="1:10" ht="15.75" x14ac:dyDescent="0.2">
      <c r="A7" s="183"/>
      <c r="B7" s="183"/>
      <c r="C7" s="183"/>
      <c r="D7" s="183"/>
      <c r="E7" s="183"/>
      <c r="F7" s="183"/>
      <c r="G7" s="70"/>
      <c r="H7" s="70"/>
    </row>
    <row r="8" spans="1:10" ht="31.5" x14ac:dyDescent="0.2">
      <c r="A8" s="81" t="s">
        <v>64</v>
      </c>
      <c r="B8" s="81" t="s">
        <v>309</v>
      </c>
      <c r="C8" s="81" t="s">
        <v>310</v>
      </c>
      <c r="D8" s="81" t="s">
        <v>209</v>
      </c>
      <c r="E8" s="81" t="s">
        <v>315</v>
      </c>
      <c r="F8" s="81" t="s">
        <v>311</v>
      </c>
      <c r="G8" s="71" t="s">
        <v>10</v>
      </c>
      <c r="H8" s="71" t="s">
        <v>9</v>
      </c>
      <c r="J8" s="158" t="s">
        <v>314</v>
      </c>
    </row>
    <row r="9" spans="1:10" ht="15.75" x14ac:dyDescent="0.2">
      <c r="A9" s="89"/>
      <c r="B9" s="89"/>
      <c r="C9" s="89"/>
      <c r="D9" s="89"/>
      <c r="E9" s="89"/>
      <c r="F9" s="89"/>
      <c r="G9" s="4"/>
      <c r="H9" s="4"/>
      <c r="J9" s="158" t="s">
        <v>0</v>
      </c>
    </row>
    <row r="10" spans="1:10" ht="15.75" x14ac:dyDescent="0.2">
      <c r="A10" s="89"/>
      <c r="B10" s="89"/>
      <c r="C10" s="89"/>
      <c r="D10" s="89"/>
      <c r="E10" s="89"/>
      <c r="F10" s="89"/>
      <c r="G10" s="4"/>
      <c r="H10" s="4"/>
    </row>
    <row r="11" spans="1:10" ht="15.75" x14ac:dyDescent="0.2">
      <c r="A11" s="78"/>
      <c r="B11" s="78"/>
      <c r="C11" s="78"/>
      <c r="D11" s="78"/>
      <c r="E11" s="78"/>
      <c r="F11" s="78"/>
      <c r="G11" s="4"/>
      <c r="H11" s="4"/>
    </row>
    <row r="12" spans="1:10" ht="15.75" x14ac:dyDescent="0.2">
      <c r="A12" s="78"/>
      <c r="B12" s="78"/>
      <c r="C12" s="78"/>
      <c r="D12" s="78"/>
      <c r="E12" s="78"/>
      <c r="F12" s="78"/>
      <c r="G12" s="4"/>
      <c r="H12" s="4"/>
    </row>
    <row r="13" spans="1:10" ht="15.75" x14ac:dyDescent="0.2">
      <c r="A13" s="78"/>
      <c r="B13" s="78"/>
      <c r="C13" s="78"/>
      <c r="D13" s="78"/>
      <c r="E13" s="78"/>
      <c r="F13" s="78"/>
      <c r="G13" s="4"/>
      <c r="H13" s="4"/>
    </row>
    <row r="14" spans="1:10" ht="15.75" x14ac:dyDescent="0.2">
      <c r="A14" s="78"/>
      <c r="B14" s="78"/>
      <c r="C14" s="78"/>
      <c r="D14" s="78"/>
      <c r="E14" s="78"/>
      <c r="F14" s="78"/>
      <c r="G14" s="4"/>
      <c r="H14" s="4"/>
    </row>
    <row r="15" spans="1:10" ht="15.75" x14ac:dyDescent="0.2">
      <c r="A15" s="78"/>
      <c r="B15" s="78"/>
      <c r="C15" s="78"/>
      <c r="D15" s="78"/>
      <c r="E15" s="78"/>
      <c r="F15" s="78"/>
      <c r="G15" s="4"/>
      <c r="H15" s="4"/>
    </row>
    <row r="16" spans="1:10" ht="15.75" x14ac:dyDescent="0.2">
      <c r="A16" s="78"/>
      <c r="B16" s="78"/>
      <c r="C16" s="78"/>
      <c r="D16" s="78"/>
      <c r="E16" s="78"/>
      <c r="F16" s="78"/>
      <c r="G16" s="4"/>
      <c r="H16" s="4"/>
    </row>
    <row r="17" spans="1:8" ht="15.75" x14ac:dyDescent="0.2">
      <c r="A17" s="78"/>
      <c r="B17" s="78"/>
      <c r="C17" s="78"/>
      <c r="D17" s="78"/>
      <c r="E17" s="78"/>
      <c r="F17" s="78"/>
      <c r="G17" s="4"/>
      <c r="H17" s="4"/>
    </row>
    <row r="18" spans="1:8" ht="15.75" x14ac:dyDescent="0.2">
      <c r="A18" s="78"/>
      <c r="B18" s="78"/>
      <c r="C18" s="78"/>
      <c r="D18" s="78"/>
      <c r="E18" s="78"/>
      <c r="F18" s="78"/>
      <c r="G18" s="4"/>
      <c r="H18" s="4"/>
    </row>
    <row r="19" spans="1:8" ht="15.75" x14ac:dyDescent="0.2">
      <c r="A19" s="78"/>
      <c r="B19" s="78"/>
      <c r="C19" s="78"/>
      <c r="D19" s="78"/>
      <c r="E19" s="78"/>
      <c r="F19" s="78"/>
      <c r="G19" s="4"/>
      <c r="H19" s="4"/>
    </row>
    <row r="20" spans="1:8" ht="15.75" x14ac:dyDescent="0.2">
      <c r="A20" s="78"/>
      <c r="B20" s="78"/>
      <c r="C20" s="78"/>
      <c r="D20" s="78"/>
      <c r="E20" s="78"/>
      <c r="F20" s="78"/>
      <c r="G20" s="4"/>
      <c r="H20" s="4"/>
    </row>
    <row r="21" spans="1:8" ht="15.75" x14ac:dyDescent="0.2">
      <c r="A21" s="78"/>
      <c r="B21" s="78"/>
      <c r="C21" s="78"/>
      <c r="D21" s="78"/>
      <c r="E21" s="78"/>
      <c r="F21" s="78"/>
      <c r="G21" s="4"/>
      <c r="H21" s="4"/>
    </row>
    <row r="22" spans="1:8" ht="15.75" x14ac:dyDescent="0.2">
      <c r="A22" s="78"/>
      <c r="B22" s="78"/>
      <c r="C22" s="78"/>
      <c r="D22" s="78"/>
      <c r="E22" s="78"/>
      <c r="F22" s="78"/>
      <c r="G22" s="4"/>
      <c r="H22" s="4"/>
    </row>
    <row r="23" spans="1:8" ht="15.75" x14ac:dyDescent="0.2">
      <c r="A23" s="78"/>
      <c r="B23" s="78"/>
      <c r="C23" s="78"/>
      <c r="D23" s="78"/>
      <c r="E23" s="78"/>
      <c r="F23" s="78"/>
      <c r="G23" s="4"/>
      <c r="H23" s="4"/>
    </row>
    <row r="24" spans="1:8" ht="15.75" x14ac:dyDescent="0.2">
      <c r="A24" s="78"/>
      <c r="B24" s="78"/>
      <c r="C24" s="78"/>
      <c r="D24" s="78"/>
      <c r="E24" s="78"/>
      <c r="F24" s="78"/>
      <c r="G24" s="4"/>
      <c r="H24" s="4"/>
    </row>
    <row r="25" spans="1:8" ht="15.75" x14ac:dyDescent="0.2">
      <c r="A25" s="78"/>
      <c r="B25" s="78"/>
      <c r="C25" s="78"/>
      <c r="D25" s="78"/>
      <c r="E25" s="78"/>
      <c r="F25" s="78"/>
      <c r="G25" s="4"/>
      <c r="H25" s="4"/>
    </row>
    <row r="26" spans="1:8" ht="15.75" x14ac:dyDescent="0.2">
      <c r="A26" s="78"/>
      <c r="B26" s="78"/>
      <c r="C26" s="78"/>
      <c r="D26" s="78"/>
      <c r="E26" s="78"/>
      <c r="F26" s="78"/>
      <c r="G26" s="4"/>
      <c r="H26" s="4"/>
    </row>
    <row r="27" spans="1:8" ht="15.75" x14ac:dyDescent="0.2">
      <c r="A27" s="78"/>
      <c r="B27" s="78"/>
      <c r="C27" s="78"/>
      <c r="D27" s="78"/>
      <c r="E27" s="78"/>
      <c r="F27" s="78"/>
      <c r="G27" s="4"/>
      <c r="H27" s="4"/>
    </row>
    <row r="28" spans="1:8" ht="15.75" x14ac:dyDescent="0.2">
      <c r="A28" s="78"/>
      <c r="B28" s="78"/>
      <c r="C28" s="78"/>
      <c r="D28" s="78"/>
      <c r="E28" s="78"/>
      <c r="F28" s="78"/>
      <c r="G28" s="4"/>
      <c r="H28" s="4"/>
    </row>
    <row r="29" spans="1:8" ht="15.75" x14ac:dyDescent="0.2">
      <c r="A29" s="78"/>
      <c r="B29" s="78"/>
      <c r="C29" s="78"/>
      <c r="D29" s="78"/>
      <c r="E29" s="78"/>
      <c r="F29" s="78"/>
      <c r="G29" s="4"/>
      <c r="H29" s="4"/>
    </row>
    <row r="30" spans="1:8" ht="15.75" x14ac:dyDescent="0.2">
      <c r="A30" s="78"/>
      <c r="B30" s="78"/>
      <c r="C30" s="78"/>
      <c r="D30" s="78"/>
      <c r="E30" s="78"/>
      <c r="F30" s="78"/>
      <c r="G30" s="4"/>
      <c r="H30" s="4"/>
    </row>
    <row r="31" spans="1:8" ht="15.75" x14ac:dyDescent="0.2">
      <c r="A31" s="78"/>
      <c r="B31" s="78"/>
      <c r="C31" s="78"/>
      <c r="D31" s="78"/>
      <c r="E31" s="78"/>
      <c r="F31" s="78"/>
      <c r="G31" s="4"/>
      <c r="H31" s="4"/>
    </row>
    <row r="32" spans="1:8" ht="15.75" x14ac:dyDescent="0.2">
      <c r="A32" s="78"/>
      <c r="B32" s="78"/>
      <c r="C32" s="78"/>
      <c r="D32" s="78"/>
      <c r="E32" s="78"/>
      <c r="F32" s="78"/>
      <c r="G32" s="4"/>
      <c r="H32" s="4"/>
    </row>
    <row r="33" spans="1:9" ht="15.75" x14ac:dyDescent="0.2">
      <c r="A33" s="78"/>
      <c r="B33" s="78"/>
      <c r="C33" s="78"/>
      <c r="D33" s="78"/>
      <c r="E33" s="78"/>
      <c r="F33" s="78"/>
      <c r="G33" s="4"/>
      <c r="H33" s="4"/>
    </row>
    <row r="34" spans="1:9" ht="15.75" x14ac:dyDescent="0.35">
      <c r="A34" s="78"/>
      <c r="B34" s="90"/>
      <c r="C34" s="90"/>
      <c r="D34" s="90"/>
      <c r="E34" s="90"/>
      <c r="F34" s="90" t="s">
        <v>313</v>
      </c>
      <c r="G34" s="77">
        <f>SUM(G9:G33)</f>
        <v>0</v>
      </c>
      <c r="H34" s="77">
        <f>SUM(H9:H33)</f>
        <v>0</v>
      </c>
    </row>
    <row r="35" spans="1:9" ht="15.75" x14ac:dyDescent="0.35">
      <c r="A35" s="156"/>
      <c r="B35" s="156"/>
      <c r="C35" s="156"/>
      <c r="D35" s="156"/>
      <c r="E35" s="156"/>
      <c r="F35" s="156"/>
      <c r="G35" s="156"/>
      <c r="H35" s="134"/>
      <c r="I35" s="134"/>
    </row>
    <row r="36" spans="1:9" ht="15.75" x14ac:dyDescent="0.35">
      <c r="A36" s="715" t="s">
        <v>470</v>
      </c>
      <c r="B36" s="715"/>
      <c r="C36" s="715"/>
      <c r="D36" s="715"/>
      <c r="E36" s="715"/>
      <c r="F36" s="715"/>
      <c r="G36" s="715"/>
      <c r="H36" s="715"/>
      <c r="I36" s="134"/>
    </row>
    <row r="37" spans="1:9" ht="15.75" x14ac:dyDescent="0.35">
      <c r="A37" s="157"/>
      <c r="B37" s="157"/>
      <c r="C37" s="156"/>
      <c r="D37" s="156"/>
      <c r="E37" s="156"/>
      <c r="F37" s="156"/>
      <c r="G37" s="156"/>
      <c r="H37" s="134"/>
      <c r="I37" s="134"/>
    </row>
    <row r="38" spans="1:9" ht="15.75" x14ac:dyDescent="0.35">
      <c r="A38" s="157"/>
      <c r="B38" s="157"/>
      <c r="C38" s="134"/>
      <c r="D38" s="134"/>
      <c r="E38" s="134"/>
      <c r="F38" s="134"/>
      <c r="G38" s="134"/>
      <c r="H38" s="134"/>
      <c r="I38" s="134"/>
    </row>
    <row r="39" spans="1:9" x14ac:dyDescent="0.2">
      <c r="A39" s="155"/>
      <c r="B39" s="155"/>
      <c r="C39" s="155"/>
      <c r="D39" s="155"/>
      <c r="E39" s="155"/>
      <c r="F39" s="155"/>
      <c r="G39" s="155"/>
      <c r="H39" s="155"/>
      <c r="I39" s="155"/>
    </row>
    <row r="40" spans="1:9" ht="15.75" x14ac:dyDescent="0.35">
      <c r="A40" s="139" t="s">
        <v>93</v>
      </c>
      <c r="B40" s="139"/>
      <c r="C40" s="134"/>
      <c r="D40" s="134"/>
      <c r="E40" s="134"/>
      <c r="F40" s="134"/>
      <c r="G40" s="134"/>
      <c r="H40" s="134"/>
      <c r="I40" s="134"/>
    </row>
    <row r="41" spans="1:9" ht="15.75" x14ac:dyDescent="0.35">
      <c r="A41" s="134"/>
      <c r="B41" s="134"/>
      <c r="C41" s="134"/>
      <c r="D41" s="134"/>
      <c r="E41" s="134"/>
      <c r="F41" s="134"/>
      <c r="G41" s="134"/>
      <c r="H41" s="134"/>
      <c r="I41" s="134"/>
    </row>
    <row r="42" spans="1:9" ht="15.75" x14ac:dyDescent="0.35">
      <c r="A42" s="134"/>
      <c r="B42" s="134"/>
      <c r="C42" s="134"/>
      <c r="D42" s="134"/>
      <c r="E42" s="134"/>
      <c r="F42" s="134"/>
      <c r="G42" s="134"/>
      <c r="H42" s="134"/>
      <c r="I42" s="140"/>
    </row>
    <row r="43" spans="1:9" ht="15.75" x14ac:dyDescent="0.35">
      <c r="A43" s="139"/>
      <c r="B43" s="139"/>
      <c r="C43" s="139" t="s">
        <v>370</v>
      </c>
      <c r="D43" s="139"/>
      <c r="E43" s="156"/>
      <c r="F43" s="139"/>
      <c r="G43" s="139"/>
      <c r="H43" s="134"/>
      <c r="I43" s="140"/>
    </row>
    <row r="44" spans="1:9" ht="15.75" x14ac:dyDescent="0.35">
      <c r="A44" s="134"/>
      <c r="B44" s="134"/>
      <c r="C44" s="134" t="s">
        <v>250</v>
      </c>
      <c r="D44" s="134"/>
      <c r="E44" s="134"/>
      <c r="F44" s="134"/>
      <c r="G44" s="134"/>
      <c r="H44" s="134"/>
      <c r="I44" s="140"/>
    </row>
    <row r="45" spans="1:9" x14ac:dyDescent="0.2">
      <c r="A45" s="141"/>
      <c r="B45" s="141"/>
      <c r="C45" s="141" t="s">
        <v>123</v>
      </c>
      <c r="D45" s="141"/>
      <c r="E45" s="141"/>
      <c r="F45" s="141"/>
      <c r="G45" s="141"/>
    </row>
  </sheetData>
  <mergeCells count="4">
    <mergeCell ref="G1:H1"/>
    <mergeCell ref="G2:H2"/>
    <mergeCell ref="A1:F1"/>
    <mergeCell ref="A36:H36"/>
  </mergeCells>
  <printOptions gridLines="1"/>
  <pageMargins left="0.25" right="0.25" top="0.75" bottom="0.75" header="0.3" footer="0.3"/>
  <pageSetup scale="82"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L38"/>
  <sheetViews>
    <sheetView view="pageBreakPreview" zoomScale="80" zoomScaleSheetLayoutView="80" workbookViewId="0">
      <selection activeCell="B10" sqref="B10:K10"/>
    </sheetView>
  </sheetViews>
  <sheetFormatPr defaultColWidth="9.140625" defaultRowHeight="15.75" x14ac:dyDescent="0.35"/>
  <cols>
    <col min="1" max="1" width="5.42578125" style="433" customWidth="1"/>
    <col min="2" max="2" width="27.5703125" style="433" customWidth="1"/>
    <col min="3" max="3" width="24.42578125" style="433" customWidth="1"/>
    <col min="4" max="4" width="16.85546875" style="433" customWidth="1"/>
    <col min="5" max="5" width="29.5703125" style="433" customWidth="1"/>
    <col min="6" max="6" width="23.28515625" style="433" customWidth="1"/>
    <col min="7" max="7" width="13.7109375" style="433" customWidth="1"/>
    <col min="8" max="8" width="28.85546875" style="433" customWidth="1"/>
    <col min="9" max="9" width="18.5703125" style="433" bestFit="1" customWidth="1"/>
    <col min="10" max="10" width="16.7109375" style="433" customWidth="1"/>
    <col min="11" max="11" width="17.7109375" style="433" customWidth="1"/>
    <col min="12" max="12" width="12.85546875" style="433" customWidth="1"/>
    <col min="13" max="16384" width="9.140625" style="433"/>
  </cols>
  <sheetData>
    <row r="2" spans="1:12" x14ac:dyDescent="0.35">
      <c r="A2" s="719" t="s">
        <v>389</v>
      </c>
      <c r="B2" s="719"/>
      <c r="C2" s="719"/>
      <c r="D2" s="719"/>
      <c r="E2" s="642"/>
      <c r="F2" s="69"/>
      <c r="G2" s="69"/>
      <c r="H2" s="69"/>
      <c r="I2" s="69"/>
      <c r="J2" s="644"/>
      <c r="K2" s="643"/>
      <c r="L2" s="643" t="s">
        <v>94</v>
      </c>
    </row>
    <row r="3" spans="1:12" x14ac:dyDescent="0.35">
      <c r="A3" s="68" t="s">
        <v>124</v>
      </c>
      <c r="B3" s="67"/>
      <c r="C3" s="69"/>
      <c r="D3" s="69"/>
      <c r="E3" s="69"/>
      <c r="F3" s="69"/>
      <c r="G3" s="69"/>
      <c r="H3" s="69"/>
      <c r="I3" s="69"/>
      <c r="J3" s="644"/>
      <c r="K3" s="690" t="str">
        <f>'ფორმა N1'!M2</f>
        <v>23.08.2023-12.09.2023</v>
      </c>
      <c r="L3" s="690"/>
    </row>
    <row r="4" spans="1:12" x14ac:dyDescent="0.35">
      <c r="A4" s="68"/>
      <c r="B4" s="68"/>
      <c r="C4" s="67"/>
      <c r="D4" s="67"/>
      <c r="E4" s="67"/>
      <c r="F4" s="67"/>
      <c r="G4" s="67"/>
      <c r="H4" s="67"/>
      <c r="I4" s="67"/>
      <c r="J4" s="644"/>
      <c r="K4" s="644"/>
      <c r="L4" s="644"/>
    </row>
    <row r="5" spans="1:12" x14ac:dyDescent="0.35">
      <c r="A5" s="69" t="s">
        <v>254</v>
      </c>
      <c r="B5" s="69"/>
      <c r="C5" s="69"/>
      <c r="D5" s="69"/>
      <c r="E5" s="69"/>
      <c r="F5" s="69"/>
      <c r="G5" s="69"/>
      <c r="H5" s="69"/>
      <c r="I5" s="69"/>
      <c r="J5" s="68"/>
      <c r="K5" s="68"/>
      <c r="L5" s="68"/>
    </row>
    <row r="6" spans="1:12" x14ac:dyDescent="0.35">
      <c r="A6" s="72" t="str">
        <f>'ფორმა N1'!D4</f>
        <v>მპგ "ევროპული საქართველო-მოძრაობა თავისუფლებისთვის"</v>
      </c>
      <c r="B6" s="72"/>
      <c r="C6" s="72"/>
      <c r="D6" s="72"/>
      <c r="E6" s="72"/>
      <c r="F6" s="72"/>
      <c r="G6" s="72"/>
      <c r="H6" s="72"/>
      <c r="I6" s="72"/>
      <c r="J6" s="73"/>
      <c r="K6" s="73"/>
    </row>
    <row r="7" spans="1:12" x14ac:dyDescent="0.35">
      <c r="A7" s="69"/>
      <c r="B7" s="69"/>
      <c r="C7" s="69"/>
      <c r="D7" s="69"/>
      <c r="E7" s="69"/>
      <c r="F7" s="69"/>
      <c r="G7" s="69"/>
      <c r="H7" s="69"/>
      <c r="I7" s="69"/>
      <c r="J7" s="68"/>
      <c r="K7" s="68"/>
      <c r="L7" s="68"/>
    </row>
    <row r="8" spans="1:12" x14ac:dyDescent="0.35">
      <c r="A8" s="639"/>
      <c r="B8" s="639"/>
      <c r="C8" s="639"/>
      <c r="D8" s="639"/>
      <c r="E8" s="639"/>
      <c r="F8" s="639"/>
      <c r="G8" s="639"/>
      <c r="H8" s="639"/>
      <c r="I8" s="639"/>
      <c r="J8" s="70"/>
      <c r="K8" s="70"/>
      <c r="L8" s="70"/>
    </row>
    <row r="9" spans="1:12" ht="47.25" x14ac:dyDescent="0.35">
      <c r="A9" s="81" t="s">
        <v>64</v>
      </c>
      <c r="B9" s="81" t="s">
        <v>390</v>
      </c>
      <c r="C9" s="81" t="s">
        <v>391</v>
      </c>
      <c r="D9" s="81" t="s">
        <v>392</v>
      </c>
      <c r="E9" s="81" t="s">
        <v>393</v>
      </c>
      <c r="F9" s="81" t="s">
        <v>394</v>
      </c>
      <c r="G9" s="81" t="s">
        <v>395</v>
      </c>
      <c r="H9" s="81" t="s">
        <v>416</v>
      </c>
      <c r="I9" s="81" t="s">
        <v>396</v>
      </c>
      <c r="J9" s="81" t="s">
        <v>397</v>
      </c>
      <c r="K9" s="81" t="s">
        <v>398</v>
      </c>
      <c r="L9" s="81" t="s">
        <v>293</v>
      </c>
    </row>
    <row r="10" spans="1:12" s="574" customFormat="1" ht="26.25" customHeight="1" x14ac:dyDescent="0.35">
      <c r="A10" s="569">
        <v>1</v>
      </c>
      <c r="B10" s="555"/>
      <c r="C10" s="504"/>
      <c r="D10" s="629"/>
      <c r="E10" s="518"/>
      <c r="F10" s="555"/>
      <c r="G10" s="569"/>
      <c r="H10" s="504"/>
      <c r="I10" s="629"/>
      <c r="J10" s="569"/>
      <c r="K10" s="545"/>
      <c r="L10" s="569"/>
    </row>
    <row r="11" spans="1:12" s="574" customFormat="1" ht="26.25" customHeight="1" x14ac:dyDescent="0.35">
      <c r="A11" s="569"/>
      <c r="B11" s="555"/>
      <c r="C11" s="504"/>
      <c r="D11" s="629"/>
      <c r="E11" s="518"/>
      <c r="F11" s="555"/>
      <c r="G11" s="569"/>
      <c r="H11" s="504"/>
      <c r="I11" s="629"/>
      <c r="J11" s="569"/>
      <c r="K11" s="545"/>
      <c r="L11" s="569"/>
    </row>
    <row r="12" spans="1:12" s="574" customFormat="1" ht="26.25" customHeight="1" x14ac:dyDescent="0.35">
      <c r="A12" s="569"/>
      <c r="B12" s="555"/>
      <c r="C12" s="555"/>
      <c r="D12" s="629"/>
      <c r="E12" s="518"/>
      <c r="F12" s="569"/>
      <c r="G12" s="569"/>
      <c r="H12" s="504"/>
      <c r="I12" s="577"/>
      <c r="J12" s="569"/>
      <c r="K12" s="545"/>
      <c r="L12" s="569"/>
    </row>
    <row r="13" spans="1:12" s="574" customFormat="1" ht="26.25" customHeight="1" x14ac:dyDescent="0.35">
      <c r="A13" s="569"/>
      <c r="B13" s="555"/>
      <c r="C13" s="555"/>
      <c r="D13" s="629"/>
      <c r="E13" s="518"/>
      <c r="F13" s="569"/>
      <c r="G13" s="569"/>
      <c r="H13" s="504"/>
      <c r="I13" s="577"/>
      <c r="J13" s="569"/>
      <c r="K13" s="545"/>
      <c r="L13" s="569"/>
    </row>
    <row r="14" spans="1:12" s="574" customFormat="1" ht="26.25" customHeight="1" x14ac:dyDescent="0.35">
      <c r="A14" s="569"/>
      <c r="B14" s="555"/>
      <c r="C14" s="555"/>
      <c r="D14" s="629"/>
      <c r="E14" s="518"/>
      <c r="F14" s="569"/>
      <c r="G14" s="569"/>
      <c r="H14" s="504"/>
      <c r="I14" s="577"/>
      <c r="J14" s="569"/>
      <c r="K14" s="545"/>
      <c r="L14" s="569"/>
    </row>
    <row r="15" spans="1:12" s="574" customFormat="1" ht="26.25" customHeight="1" x14ac:dyDescent="0.35">
      <c r="A15" s="569"/>
      <c r="B15" s="555"/>
      <c r="C15" s="555"/>
      <c r="D15" s="576"/>
      <c r="E15" s="89"/>
      <c r="F15" s="569"/>
      <c r="G15" s="569"/>
      <c r="H15" s="368"/>
      <c r="I15" s="577"/>
      <c r="J15" s="569"/>
      <c r="K15" s="545"/>
      <c r="L15" s="569"/>
    </row>
    <row r="16" spans="1:12" s="574" customFormat="1" ht="26.25" customHeight="1" x14ac:dyDescent="0.35">
      <c r="A16" s="569"/>
      <c r="B16" s="555"/>
      <c r="C16" s="555"/>
      <c r="D16" s="629"/>
      <c r="E16" s="89"/>
      <c r="F16" s="569"/>
      <c r="G16" s="569"/>
      <c r="H16" s="368"/>
      <c r="I16" s="577"/>
      <c r="J16" s="569"/>
      <c r="K16" s="545"/>
      <c r="L16" s="569"/>
    </row>
    <row r="17" spans="1:12" s="574" customFormat="1" ht="26.25" customHeight="1" x14ac:dyDescent="0.35">
      <c r="A17" s="569"/>
      <c r="B17" s="555"/>
      <c r="C17" s="555"/>
      <c r="D17" s="576"/>
      <c r="E17" s="89"/>
      <c r="F17" s="569"/>
      <c r="G17" s="569"/>
      <c r="H17" s="368"/>
      <c r="I17" s="577"/>
      <c r="J17" s="569"/>
      <c r="K17" s="545"/>
      <c r="L17" s="569"/>
    </row>
    <row r="18" spans="1:12" s="574" customFormat="1" ht="26.25" customHeight="1" x14ac:dyDescent="0.35">
      <c r="A18" s="569"/>
      <c r="B18" s="555"/>
      <c r="C18" s="555"/>
      <c r="D18" s="576"/>
      <c r="E18" s="89"/>
      <c r="F18" s="569"/>
      <c r="G18" s="569"/>
      <c r="H18" s="368"/>
      <c r="I18" s="577"/>
      <c r="J18" s="569"/>
      <c r="K18" s="545"/>
      <c r="L18" s="569"/>
    </row>
    <row r="19" spans="1:12" s="574" customFormat="1" ht="26.25" customHeight="1" x14ac:dyDescent="0.35">
      <c r="A19" s="569"/>
      <c r="B19" s="555"/>
      <c r="C19" s="368"/>
      <c r="D19" s="576"/>
      <c r="E19" s="89"/>
      <c r="F19" s="569"/>
      <c r="G19" s="569"/>
      <c r="H19" s="368"/>
      <c r="I19" s="576"/>
      <c r="J19" s="569"/>
      <c r="K19" s="545"/>
      <c r="L19" s="569"/>
    </row>
    <row r="20" spans="1:12" ht="25.5" customHeight="1" x14ac:dyDescent="0.35">
      <c r="A20" s="569"/>
      <c r="B20" s="431"/>
      <c r="C20" s="89"/>
      <c r="D20" s="89"/>
      <c r="E20" s="89"/>
      <c r="F20" s="368"/>
      <c r="G20" s="78"/>
      <c r="H20" s="89"/>
      <c r="I20" s="89"/>
      <c r="J20" s="4"/>
      <c r="K20" s="432"/>
      <c r="L20" s="78"/>
    </row>
    <row r="21" spans="1:12" ht="21.75" customHeight="1" x14ac:dyDescent="0.35">
      <c r="A21" s="569"/>
      <c r="B21" s="431"/>
      <c r="C21" s="89"/>
      <c r="D21" s="89"/>
      <c r="E21" s="89"/>
      <c r="F21" s="368"/>
      <c r="G21" s="78"/>
      <c r="H21" s="89"/>
      <c r="I21" s="89"/>
      <c r="J21" s="4"/>
      <c r="K21" s="432"/>
      <c r="L21" s="78"/>
    </row>
    <row r="22" spans="1:12" ht="21.75" customHeight="1" x14ac:dyDescent="0.35">
      <c r="A22" s="569"/>
      <c r="B22" s="431"/>
      <c r="C22" s="89"/>
      <c r="D22" s="89"/>
      <c r="E22" s="89"/>
      <c r="F22" s="368"/>
      <c r="G22" s="78"/>
      <c r="H22" s="89"/>
      <c r="I22" s="89"/>
      <c r="J22" s="4"/>
      <c r="K22" s="432"/>
      <c r="L22" s="78"/>
    </row>
    <row r="23" spans="1:12" ht="21.75" customHeight="1" x14ac:dyDescent="0.35">
      <c r="A23" s="569"/>
      <c r="B23" s="431"/>
      <c r="C23" s="89"/>
      <c r="D23" s="89"/>
      <c r="E23" s="89"/>
      <c r="F23" s="368"/>
      <c r="G23" s="78"/>
      <c r="H23" s="89"/>
      <c r="I23" s="89"/>
      <c r="J23" s="4"/>
      <c r="K23" s="432"/>
      <c r="L23" s="78"/>
    </row>
    <row r="24" spans="1:12" ht="21.75" customHeight="1" x14ac:dyDescent="0.35">
      <c r="A24" s="569"/>
      <c r="B24" s="431"/>
      <c r="C24" s="89"/>
      <c r="D24" s="89"/>
      <c r="E24" s="89"/>
      <c r="F24" s="368"/>
      <c r="G24" s="78"/>
      <c r="H24" s="89"/>
      <c r="I24" s="89"/>
      <c r="J24" s="4"/>
      <c r="K24" s="432"/>
      <c r="L24" s="78"/>
    </row>
    <row r="25" spans="1:12" x14ac:dyDescent="0.35">
      <c r="A25" s="78" t="s">
        <v>256</v>
      </c>
      <c r="B25" s="431"/>
      <c r="C25" s="78"/>
      <c r="D25" s="78"/>
      <c r="E25" s="78"/>
      <c r="F25" s="78"/>
      <c r="G25" s="78"/>
      <c r="H25" s="78"/>
      <c r="I25" s="78"/>
      <c r="J25" s="4"/>
      <c r="K25" s="4"/>
      <c r="L25" s="78"/>
    </row>
    <row r="26" spans="1:12" x14ac:dyDescent="0.35">
      <c r="A26" s="78"/>
      <c r="B26" s="431"/>
      <c r="C26" s="90"/>
      <c r="D26" s="90"/>
      <c r="E26" s="90"/>
      <c r="F26" s="90"/>
      <c r="G26" s="78"/>
      <c r="H26" s="78"/>
      <c r="I26" s="78"/>
      <c r="J26" s="78" t="s">
        <v>399</v>
      </c>
      <c r="K26" s="77">
        <f>SUM(K10:K25)</f>
        <v>0</v>
      </c>
      <c r="L26" s="78"/>
    </row>
    <row r="27" spans="1:12" x14ac:dyDescent="0.35">
      <c r="A27" s="156"/>
      <c r="B27" s="156"/>
      <c r="C27" s="156"/>
      <c r="D27" s="156"/>
      <c r="E27" s="156"/>
      <c r="F27" s="156"/>
      <c r="G27" s="156"/>
      <c r="H27" s="156"/>
      <c r="I27" s="156"/>
      <c r="J27" s="156"/>
      <c r="K27" s="134"/>
    </row>
    <row r="28" spans="1:12" ht="26.25" customHeight="1" x14ac:dyDescent="0.35">
      <c r="A28" s="724" t="s">
        <v>501</v>
      </c>
      <c r="B28" s="724"/>
      <c r="C28" s="724"/>
      <c r="D28" s="724"/>
      <c r="E28" s="724"/>
      <c r="F28" s="724"/>
      <c r="G28" s="724"/>
      <c r="H28" s="724"/>
      <c r="I28" s="724"/>
      <c r="J28" s="724"/>
      <c r="K28" s="724"/>
      <c r="L28" s="724"/>
    </row>
    <row r="29" spans="1:12" x14ac:dyDescent="0.35">
      <c r="A29" s="716" t="s">
        <v>462</v>
      </c>
      <c r="B29" s="716"/>
      <c r="C29" s="716"/>
      <c r="D29" s="716"/>
      <c r="E29" s="716"/>
      <c r="F29" s="716"/>
      <c r="G29" s="716"/>
      <c r="H29" s="716"/>
      <c r="I29" s="716"/>
      <c r="J29" s="716"/>
      <c r="K29" s="716"/>
      <c r="L29" s="716"/>
    </row>
    <row r="30" spans="1:12" x14ac:dyDescent="0.35">
      <c r="A30" s="716" t="s">
        <v>483</v>
      </c>
      <c r="B30" s="716"/>
      <c r="C30" s="716"/>
      <c r="D30" s="716"/>
      <c r="E30" s="716"/>
      <c r="F30" s="716"/>
      <c r="G30" s="716"/>
      <c r="H30" s="716"/>
      <c r="I30" s="716"/>
      <c r="J30" s="716"/>
      <c r="K30" s="716"/>
      <c r="L30" s="716"/>
    </row>
    <row r="31" spans="1:12" x14ac:dyDescent="0.35">
      <c r="A31" s="716" t="s">
        <v>471</v>
      </c>
      <c r="B31" s="716"/>
      <c r="C31" s="716"/>
      <c r="D31" s="716"/>
      <c r="E31" s="716"/>
      <c r="F31" s="716"/>
      <c r="G31" s="716"/>
      <c r="H31" s="716"/>
      <c r="I31" s="716"/>
      <c r="J31" s="716"/>
      <c r="K31" s="716"/>
      <c r="L31" s="716"/>
    </row>
    <row r="32" spans="1:12" ht="34.5" customHeight="1" x14ac:dyDescent="0.35">
      <c r="A32" s="717" t="s">
        <v>464</v>
      </c>
      <c r="B32" s="717"/>
      <c r="C32" s="717"/>
      <c r="D32" s="717"/>
      <c r="E32" s="717"/>
      <c r="F32" s="717"/>
      <c r="G32" s="717"/>
      <c r="H32" s="717"/>
      <c r="I32" s="717"/>
      <c r="J32" s="717"/>
      <c r="K32" s="717"/>
      <c r="L32" s="717"/>
    </row>
    <row r="33" spans="1:12" s="464" customFormat="1" ht="15" customHeight="1" x14ac:dyDescent="0.35">
      <c r="A33" s="735"/>
      <c r="B33" s="735"/>
      <c r="C33" s="735"/>
      <c r="D33" s="735"/>
      <c r="E33" s="735"/>
      <c r="F33" s="735"/>
      <c r="G33" s="735"/>
      <c r="H33" s="735"/>
      <c r="I33" s="735"/>
      <c r="J33" s="735"/>
      <c r="K33" s="735"/>
      <c r="L33" s="735"/>
    </row>
    <row r="34" spans="1:12" x14ac:dyDescent="0.35">
      <c r="A34" s="720" t="s">
        <v>93</v>
      </c>
      <c r="B34" s="720"/>
      <c r="C34" s="316"/>
      <c r="D34" s="317"/>
      <c r="E34" s="317"/>
      <c r="F34" s="316"/>
      <c r="G34" s="316"/>
      <c r="H34" s="316"/>
      <c r="I34" s="316"/>
      <c r="J34" s="316"/>
      <c r="K34" s="134"/>
    </row>
    <row r="35" spans="1:12" x14ac:dyDescent="0.35">
      <c r="A35" s="316"/>
      <c r="B35" s="317"/>
      <c r="C35" s="316"/>
      <c r="D35" s="317"/>
      <c r="E35" s="317"/>
      <c r="F35" s="316"/>
      <c r="G35" s="316"/>
      <c r="H35" s="316"/>
      <c r="I35" s="316"/>
      <c r="J35" s="318"/>
      <c r="K35" s="134"/>
    </row>
    <row r="36" spans="1:12" x14ac:dyDescent="0.35">
      <c r="A36" s="316"/>
      <c r="B36" s="317"/>
      <c r="C36" s="721" t="s">
        <v>248</v>
      </c>
      <c r="D36" s="721"/>
      <c r="E36" s="641"/>
      <c r="F36" s="319"/>
      <c r="G36" s="722" t="s">
        <v>400</v>
      </c>
      <c r="H36" s="722"/>
      <c r="I36" s="722"/>
      <c r="J36" s="320"/>
      <c r="K36" s="134"/>
    </row>
    <row r="37" spans="1:12" x14ac:dyDescent="0.35">
      <c r="A37" s="316"/>
      <c r="B37" s="317"/>
      <c r="C37" s="316"/>
      <c r="D37" s="317"/>
      <c r="E37" s="317"/>
      <c r="F37" s="316"/>
      <c r="G37" s="723"/>
      <c r="H37" s="723"/>
      <c r="I37" s="723"/>
      <c r="J37" s="320"/>
      <c r="K37" s="134"/>
    </row>
    <row r="38" spans="1:12" x14ac:dyDescent="0.35">
      <c r="A38" s="316"/>
      <c r="B38" s="317"/>
      <c r="C38" s="718" t="s">
        <v>123</v>
      </c>
      <c r="D38" s="718"/>
      <c r="E38" s="641"/>
      <c r="F38" s="319"/>
      <c r="G38" s="316"/>
      <c r="H38" s="316"/>
      <c r="I38" s="316"/>
      <c r="J38" s="316"/>
      <c r="K38" s="134"/>
    </row>
  </sheetData>
  <autoFilter ref="A9:L26"/>
  <mergeCells count="12">
    <mergeCell ref="C38:D38"/>
    <mergeCell ref="A2:D2"/>
    <mergeCell ref="K3:L3"/>
    <mergeCell ref="A34:B34"/>
    <mergeCell ref="C36:D36"/>
    <mergeCell ref="G36:I37"/>
    <mergeCell ref="A28:L28"/>
    <mergeCell ref="A29:L29"/>
    <mergeCell ref="A30:L30"/>
    <mergeCell ref="A31:L31"/>
    <mergeCell ref="A32:L32"/>
    <mergeCell ref="A33:L33"/>
  </mergeCells>
  <dataValidations count="1">
    <dataValidation type="list" allowBlank="1" showInputMessage="1" showErrorMessage="1" sqref="B20:B26">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5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93"/>
  <sheetViews>
    <sheetView showGridLines="0" view="pageBreakPreview" topLeftCell="A37" zoomScale="90" zoomScaleNormal="100" zoomScaleSheetLayoutView="90" workbookViewId="0">
      <selection activeCell="C14" sqref="C14:D56"/>
    </sheetView>
  </sheetViews>
  <sheetFormatPr defaultColWidth="9.140625" defaultRowHeight="15.75" x14ac:dyDescent="0.35"/>
  <cols>
    <col min="1" max="1" width="12.85546875" style="25" customWidth="1"/>
    <col min="2" max="2" width="65.5703125" style="24" customWidth="1"/>
    <col min="3" max="4" width="14.85546875" style="2" customWidth="1"/>
    <col min="5" max="16384" width="9.140625" style="2"/>
  </cols>
  <sheetData>
    <row r="1" spans="1:4" x14ac:dyDescent="0.35">
      <c r="A1" s="67" t="s">
        <v>500</v>
      </c>
      <c r="B1" s="105"/>
      <c r="C1" s="736" t="s">
        <v>182</v>
      </c>
      <c r="D1" s="736"/>
    </row>
    <row r="2" spans="1:4" x14ac:dyDescent="0.35">
      <c r="A2" s="68" t="s">
        <v>124</v>
      </c>
      <c r="B2" s="105"/>
      <c r="C2" s="69"/>
      <c r="D2" s="154" t="str">
        <f>'ფორმა N1'!M2</f>
        <v>23.08.2023-12.09.2023</v>
      </c>
    </row>
    <row r="3" spans="1:4" x14ac:dyDescent="0.35">
      <c r="A3" s="101"/>
      <c r="B3" s="105"/>
      <c r="C3" s="69"/>
      <c r="D3" s="69"/>
    </row>
    <row r="4" spans="1:4" x14ac:dyDescent="0.35">
      <c r="A4" s="68" t="str">
        <f>'ფორმა N2'!A4</f>
        <v>ანგარიშვალდებული პირის დასახელება:</v>
      </c>
      <c r="B4" s="68"/>
      <c r="C4" s="68"/>
      <c r="D4" s="68"/>
    </row>
    <row r="5" spans="1:4" x14ac:dyDescent="0.35">
      <c r="A5" s="103" t="str">
        <f>'ფორმა N1'!D4</f>
        <v>მპგ "ევროპული საქართველო-მოძრაობა თავისუფლებისთვის"</v>
      </c>
      <c r="B5" s="104"/>
      <c r="C5" s="104"/>
      <c r="D5" s="53"/>
    </row>
    <row r="6" spans="1:4" x14ac:dyDescent="0.35">
      <c r="A6" s="69"/>
      <c r="B6" s="68"/>
      <c r="C6" s="68"/>
      <c r="D6" s="68"/>
    </row>
    <row r="7" spans="1:4" x14ac:dyDescent="0.35">
      <c r="A7" s="100"/>
      <c r="B7" s="106"/>
      <c r="C7" s="107"/>
      <c r="D7" s="107"/>
    </row>
    <row r="8" spans="1:4" ht="47.25" x14ac:dyDescent="0.35">
      <c r="A8" s="108" t="s">
        <v>97</v>
      </c>
      <c r="B8" s="108" t="s">
        <v>174</v>
      </c>
      <c r="C8" s="108" t="s">
        <v>282</v>
      </c>
      <c r="D8" s="108" t="s">
        <v>238</v>
      </c>
    </row>
    <row r="9" spans="1:4" x14ac:dyDescent="0.35">
      <c r="A9" s="43"/>
      <c r="B9" s="44"/>
      <c r="C9" s="129"/>
      <c r="D9" s="129"/>
    </row>
    <row r="10" spans="1:4" x14ac:dyDescent="0.35">
      <c r="A10" s="45" t="s">
        <v>175</v>
      </c>
      <c r="B10" s="46"/>
      <c r="C10" s="109">
        <f>SUM(C11,C34)</f>
        <v>209399.79</v>
      </c>
      <c r="D10" s="109">
        <f>SUM(D11,D34)</f>
        <v>104188.9</v>
      </c>
    </row>
    <row r="11" spans="1:4" x14ac:dyDescent="0.35">
      <c r="A11" s="47" t="s">
        <v>176</v>
      </c>
      <c r="B11" s="48"/>
      <c r="C11" s="76">
        <f>SUM(C12:C32)</f>
        <v>146148.1</v>
      </c>
      <c r="D11" s="76">
        <f>SUM(D12:D32)</f>
        <v>39301.71</v>
      </c>
    </row>
    <row r="12" spans="1:4" x14ac:dyDescent="0.35">
      <c r="A12" s="51">
        <v>1110</v>
      </c>
      <c r="B12" s="50" t="s">
        <v>126</v>
      </c>
      <c r="C12" s="8"/>
      <c r="D12" s="8"/>
    </row>
    <row r="13" spans="1:4" x14ac:dyDescent="0.35">
      <c r="A13" s="51">
        <v>1120</v>
      </c>
      <c r="B13" s="50" t="s">
        <v>127</v>
      </c>
      <c r="C13" s="8"/>
      <c r="D13" s="8"/>
    </row>
    <row r="14" spans="1:4" x14ac:dyDescent="0.35">
      <c r="A14" s="51">
        <v>1211</v>
      </c>
      <c r="B14" s="50" t="s">
        <v>128</v>
      </c>
      <c r="C14" s="775">
        <v>127416.05</v>
      </c>
      <c r="D14" s="775">
        <v>20716.91</v>
      </c>
    </row>
    <row r="15" spans="1:4" x14ac:dyDescent="0.35">
      <c r="A15" s="51">
        <v>1212</v>
      </c>
      <c r="B15" s="50" t="s">
        <v>129</v>
      </c>
      <c r="C15" s="658"/>
      <c r="D15" s="776"/>
    </row>
    <row r="16" spans="1:4" x14ac:dyDescent="0.35">
      <c r="A16" s="51">
        <v>1213</v>
      </c>
      <c r="B16" s="50" t="s">
        <v>130</v>
      </c>
      <c r="C16" s="658"/>
      <c r="D16" s="658"/>
    </row>
    <row r="17" spans="1:4" x14ac:dyDescent="0.35">
      <c r="A17" s="51">
        <v>1214</v>
      </c>
      <c r="B17" s="50" t="s">
        <v>131</v>
      </c>
      <c r="C17" s="658"/>
      <c r="D17" s="658"/>
    </row>
    <row r="18" spans="1:4" x14ac:dyDescent="0.35">
      <c r="A18" s="51">
        <v>1215</v>
      </c>
      <c r="B18" s="50" t="s">
        <v>132</v>
      </c>
      <c r="C18" s="658"/>
      <c r="D18" s="658"/>
    </row>
    <row r="19" spans="1:4" x14ac:dyDescent="0.35">
      <c r="A19" s="51">
        <v>1300</v>
      </c>
      <c r="B19" s="50" t="s">
        <v>133</v>
      </c>
      <c r="C19" s="658"/>
      <c r="D19" s="658"/>
    </row>
    <row r="20" spans="1:4" x14ac:dyDescent="0.35">
      <c r="A20" s="51">
        <v>1410</v>
      </c>
      <c r="B20" s="50" t="s">
        <v>134</v>
      </c>
      <c r="C20" s="658"/>
      <c r="D20" s="658"/>
    </row>
    <row r="21" spans="1:4" x14ac:dyDescent="0.35">
      <c r="A21" s="51">
        <v>1421</v>
      </c>
      <c r="B21" s="50" t="s">
        <v>135</v>
      </c>
      <c r="C21" s="658"/>
      <c r="D21" s="658"/>
    </row>
    <row r="22" spans="1:4" x14ac:dyDescent="0.35">
      <c r="A22" s="51">
        <v>1422</v>
      </c>
      <c r="B22" s="50" t="s">
        <v>136</v>
      </c>
      <c r="C22" s="658"/>
      <c r="D22" s="658"/>
    </row>
    <row r="23" spans="1:4" x14ac:dyDescent="0.35">
      <c r="A23" s="51">
        <v>1423</v>
      </c>
      <c r="B23" s="50" t="s">
        <v>137</v>
      </c>
      <c r="C23" s="777"/>
      <c r="D23" s="658"/>
    </row>
    <row r="24" spans="1:4" x14ac:dyDescent="0.35">
      <c r="A24" s="51">
        <v>1431</v>
      </c>
      <c r="B24" s="50" t="s">
        <v>138</v>
      </c>
      <c r="C24" s="658"/>
      <c r="D24" s="658"/>
    </row>
    <row r="25" spans="1:4" x14ac:dyDescent="0.35">
      <c r="A25" s="51">
        <v>1432</v>
      </c>
      <c r="B25" s="50" t="s">
        <v>139</v>
      </c>
      <c r="C25" s="658"/>
      <c r="D25" s="658"/>
    </row>
    <row r="26" spans="1:4" x14ac:dyDescent="0.35">
      <c r="A26" s="51">
        <v>1433</v>
      </c>
      <c r="B26" s="50" t="s">
        <v>140</v>
      </c>
      <c r="C26" s="658"/>
      <c r="D26" s="658"/>
    </row>
    <row r="27" spans="1:4" x14ac:dyDescent="0.35">
      <c r="A27" s="51">
        <v>1441</v>
      </c>
      <c r="B27" s="50" t="s">
        <v>141</v>
      </c>
      <c r="C27" s="658"/>
      <c r="D27" s="658"/>
    </row>
    <row r="28" spans="1:4" x14ac:dyDescent="0.35">
      <c r="A28" s="51">
        <v>1442</v>
      </c>
      <c r="B28" s="50" t="s">
        <v>142</v>
      </c>
      <c r="C28" s="658">
        <v>2839.45</v>
      </c>
      <c r="D28" s="658">
        <v>2692.2</v>
      </c>
    </row>
    <row r="29" spans="1:4" x14ac:dyDescent="0.35">
      <c r="A29" s="51">
        <v>1443</v>
      </c>
      <c r="B29" s="50" t="s">
        <v>143</v>
      </c>
      <c r="C29" s="658"/>
      <c r="D29" s="658"/>
    </row>
    <row r="30" spans="1:4" x14ac:dyDescent="0.35">
      <c r="A30" s="51">
        <v>1444</v>
      </c>
      <c r="B30" s="50" t="s">
        <v>144</v>
      </c>
      <c r="C30" s="658"/>
      <c r="D30" s="658"/>
    </row>
    <row r="31" spans="1:4" x14ac:dyDescent="0.35">
      <c r="A31" s="51">
        <v>1445</v>
      </c>
      <c r="B31" s="50" t="s">
        <v>145</v>
      </c>
      <c r="C31" s="658"/>
      <c r="D31" s="658"/>
    </row>
    <row r="32" spans="1:4" x14ac:dyDescent="0.35">
      <c r="A32" s="51">
        <v>1446</v>
      </c>
      <c r="B32" s="50" t="s">
        <v>146</v>
      </c>
      <c r="C32" s="778">
        <v>15892.6</v>
      </c>
      <c r="D32" s="778">
        <v>15892.6</v>
      </c>
    </row>
    <row r="33" spans="1:4" x14ac:dyDescent="0.35">
      <c r="A33" s="26"/>
      <c r="C33" s="134"/>
      <c r="D33" s="134"/>
    </row>
    <row r="34" spans="1:4" x14ac:dyDescent="0.35">
      <c r="A34" s="52" t="s">
        <v>177</v>
      </c>
      <c r="B34" s="50"/>
      <c r="C34" s="779">
        <f>SUM(C35:C42)</f>
        <v>63251.69</v>
      </c>
      <c r="D34" s="779">
        <f>SUM(D35:D42)</f>
        <v>64887.19</v>
      </c>
    </row>
    <row r="35" spans="1:4" x14ac:dyDescent="0.35">
      <c r="A35" s="51">
        <v>2110</v>
      </c>
      <c r="B35" s="50" t="s">
        <v>86</v>
      </c>
      <c r="C35" s="658"/>
      <c r="D35" s="658"/>
    </row>
    <row r="36" spans="1:4" x14ac:dyDescent="0.35">
      <c r="A36" s="51">
        <v>2120</v>
      </c>
      <c r="B36" s="50" t="s">
        <v>147</v>
      </c>
      <c r="C36" s="658">
        <f>17112.5+13365.76+1680</f>
        <v>32158.260000000002</v>
      </c>
      <c r="D36" s="658">
        <f>17112.5+13365.76+1680</f>
        <v>32158.260000000002</v>
      </c>
    </row>
    <row r="37" spans="1:4" x14ac:dyDescent="0.35">
      <c r="A37" s="51">
        <v>2130</v>
      </c>
      <c r="B37" s="50" t="s">
        <v>87</v>
      </c>
      <c r="C37" s="658">
        <f>536.56+196.8+8132+11206+8214.8</f>
        <v>28286.16</v>
      </c>
      <c r="D37" s="658">
        <f>536.56+196.8+8132+11206+8214.8</f>
        <v>28286.16</v>
      </c>
    </row>
    <row r="38" spans="1:4" x14ac:dyDescent="0.35">
      <c r="A38" s="51">
        <v>2140</v>
      </c>
      <c r="B38" s="50" t="s">
        <v>358</v>
      </c>
      <c r="C38" s="658"/>
      <c r="D38" s="658"/>
    </row>
    <row r="39" spans="1:4" x14ac:dyDescent="0.35">
      <c r="A39" s="51">
        <v>2150</v>
      </c>
      <c r="B39" s="50" t="s">
        <v>361</v>
      </c>
      <c r="C39" s="780">
        <v>297.8</v>
      </c>
      <c r="D39" s="780">
        <v>297.8</v>
      </c>
    </row>
    <row r="40" spans="1:4" x14ac:dyDescent="0.35">
      <c r="A40" s="51">
        <v>2220</v>
      </c>
      <c r="B40" s="50" t="s">
        <v>88</v>
      </c>
      <c r="C40" s="777">
        <v>2509.4699999999998</v>
      </c>
      <c r="D40" s="777">
        <v>4144.97</v>
      </c>
    </row>
    <row r="41" spans="1:4" x14ac:dyDescent="0.35">
      <c r="A41" s="51">
        <v>2300</v>
      </c>
      <c r="B41" s="50" t="s">
        <v>148</v>
      </c>
      <c r="C41" s="658"/>
      <c r="D41" s="658"/>
    </row>
    <row r="42" spans="1:4" x14ac:dyDescent="0.35">
      <c r="A42" s="51">
        <v>2400</v>
      </c>
      <c r="B42" s="50" t="s">
        <v>149</v>
      </c>
      <c r="C42" s="658"/>
      <c r="D42" s="658"/>
    </row>
    <row r="43" spans="1:4" x14ac:dyDescent="0.35">
      <c r="A43" s="27"/>
      <c r="C43" s="134"/>
      <c r="D43" s="134"/>
    </row>
    <row r="44" spans="1:4" x14ac:dyDescent="0.35">
      <c r="A44" s="49" t="s">
        <v>181</v>
      </c>
      <c r="B44" s="50"/>
      <c r="C44" s="760">
        <f>SUM(C45,C64)</f>
        <v>209399.79</v>
      </c>
      <c r="D44" s="760">
        <f>SUM(D45,D64)</f>
        <v>104188.9</v>
      </c>
    </row>
    <row r="45" spans="1:4" x14ac:dyDescent="0.35">
      <c r="A45" s="52" t="s">
        <v>178</v>
      </c>
      <c r="B45" s="50"/>
      <c r="C45" s="760">
        <f>SUM(C46:C61)</f>
        <v>0</v>
      </c>
      <c r="D45" s="760">
        <f>SUM(D46:D61)</f>
        <v>1724.4</v>
      </c>
    </row>
    <row r="46" spans="1:4" x14ac:dyDescent="0.35">
      <c r="A46" s="51">
        <v>3100</v>
      </c>
      <c r="B46" s="50" t="s">
        <v>150</v>
      </c>
      <c r="C46" s="781"/>
      <c r="D46" s="658"/>
    </row>
    <row r="47" spans="1:4" x14ac:dyDescent="0.35">
      <c r="A47" s="51">
        <v>3210</v>
      </c>
      <c r="B47" s="50" t="s">
        <v>151</v>
      </c>
      <c r="C47" s="658">
        <v>0</v>
      </c>
      <c r="D47" s="658">
        <v>1724.4</v>
      </c>
    </row>
    <row r="48" spans="1:4" x14ac:dyDescent="0.35">
      <c r="A48" s="51">
        <v>3221</v>
      </c>
      <c r="B48" s="50" t="s">
        <v>152</v>
      </c>
      <c r="C48" s="781"/>
      <c r="D48" s="658"/>
    </row>
    <row r="49" spans="1:4" x14ac:dyDescent="0.35">
      <c r="A49" s="51">
        <v>3222</v>
      </c>
      <c r="B49" s="50" t="s">
        <v>153</v>
      </c>
      <c r="C49" s="781"/>
      <c r="D49" s="658"/>
    </row>
    <row r="50" spans="1:4" x14ac:dyDescent="0.35">
      <c r="A50" s="51">
        <v>3223</v>
      </c>
      <c r="B50" s="50" t="s">
        <v>154</v>
      </c>
      <c r="C50" s="658"/>
      <c r="D50" s="658"/>
    </row>
    <row r="51" spans="1:4" x14ac:dyDescent="0.35">
      <c r="A51" s="51">
        <v>3224</v>
      </c>
      <c r="B51" s="50" t="s">
        <v>155</v>
      </c>
      <c r="C51" s="658"/>
      <c r="D51" s="658"/>
    </row>
    <row r="52" spans="1:4" x14ac:dyDescent="0.35">
      <c r="A52" s="51">
        <v>3231</v>
      </c>
      <c r="B52" s="50" t="s">
        <v>156</v>
      </c>
      <c r="C52" s="658"/>
      <c r="D52" s="658"/>
    </row>
    <row r="53" spans="1:4" x14ac:dyDescent="0.35">
      <c r="A53" s="51">
        <v>3232</v>
      </c>
      <c r="B53" s="50" t="s">
        <v>157</v>
      </c>
      <c r="C53" s="658"/>
      <c r="D53" s="658"/>
    </row>
    <row r="54" spans="1:4" x14ac:dyDescent="0.35">
      <c r="A54" s="51">
        <v>3234</v>
      </c>
      <c r="B54" s="50" t="s">
        <v>158</v>
      </c>
      <c r="C54" s="658"/>
      <c r="D54" s="658"/>
    </row>
    <row r="55" spans="1:4" ht="31.5" x14ac:dyDescent="0.35">
      <c r="A55" s="51">
        <v>3236</v>
      </c>
      <c r="B55" s="50" t="s">
        <v>173</v>
      </c>
      <c r="C55" s="658"/>
      <c r="D55" s="658"/>
    </row>
    <row r="56" spans="1:4" ht="47.25" x14ac:dyDescent="0.35">
      <c r="A56" s="51">
        <v>3237</v>
      </c>
      <c r="B56" s="50" t="s">
        <v>159</v>
      </c>
      <c r="C56" s="658"/>
      <c r="D56" s="658"/>
    </row>
    <row r="57" spans="1:4" x14ac:dyDescent="0.35">
      <c r="A57" s="51">
        <v>3241</v>
      </c>
      <c r="B57" s="50" t="s">
        <v>160</v>
      </c>
      <c r="C57" s="8"/>
      <c r="D57" s="8"/>
    </row>
    <row r="58" spans="1:4" x14ac:dyDescent="0.35">
      <c r="A58" s="51">
        <v>3242</v>
      </c>
      <c r="B58" s="50" t="s">
        <v>161</v>
      </c>
      <c r="C58" s="8"/>
      <c r="D58" s="8"/>
    </row>
    <row r="59" spans="1:4" x14ac:dyDescent="0.35">
      <c r="A59" s="51">
        <v>3243</v>
      </c>
      <c r="B59" s="50" t="s">
        <v>162</v>
      </c>
      <c r="C59" s="8"/>
      <c r="D59" s="8"/>
    </row>
    <row r="60" spans="1:4" x14ac:dyDescent="0.35">
      <c r="A60" s="51">
        <v>3245</v>
      </c>
      <c r="B60" s="50" t="s">
        <v>163</v>
      </c>
      <c r="C60" s="8"/>
      <c r="D60" s="8"/>
    </row>
    <row r="61" spans="1:4" x14ac:dyDescent="0.35">
      <c r="A61" s="51">
        <v>3246</v>
      </c>
      <c r="B61" s="50" t="s">
        <v>164</v>
      </c>
      <c r="C61" s="8"/>
      <c r="D61" s="489"/>
    </row>
    <row r="62" spans="1:4" x14ac:dyDescent="0.35">
      <c r="A62" s="27"/>
    </row>
    <row r="63" spans="1:4" x14ac:dyDescent="0.35">
      <c r="A63" s="28"/>
    </row>
    <row r="64" spans="1:4" x14ac:dyDescent="0.35">
      <c r="A64" s="52" t="s">
        <v>179</v>
      </c>
      <c r="B64" s="50"/>
      <c r="C64" s="76">
        <f>SUM(C65:C66)</f>
        <v>209399.79</v>
      </c>
      <c r="D64" s="76">
        <f>SUM(D65:D66)</f>
        <v>102464.5</v>
      </c>
    </row>
    <row r="65" spans="1:4" x14ac:dyDescent="0.35">
      <c r="A65" s="51">
        <v>5100</v>
      </c>
      <c r="B65" s="50" t="s">
        <v>236</v>
      </c>
      <c r="C65" s="8"/>
      <c r="D65" s="8"/>
    </row>
    <row r="66" spans="1:4" x14ac:dyDescent="0.35">
      <c r="A66" s="51">
        <v>5220</v>
      </c>
      <c r="B66" s="50" t="s">
        <v>371</v>
      </c>
      <c r="C66" s="382">
        <f>C10-C45</f>
        <v>209399.79</v>
      </c>
      <c r="D66" s="8">
        <f>D10-D45</f>
        <v>102464.5</v>
      </c>
    </row>
    <row r="67" spans="1:4" x14ac:dyDescent="0.35">
      <c r="A67" s="51">
        <v>5230</v>
      </c>
      <c r="B67" s="50" t="s">
        <v>372</v>
      </c>
      <c r="C67" s="532"/>
      <c r="D67" s="532"/>
    </row>
    <row r="68" spans="1:4" x14ac:dyDescent="0.35">
      <c r="A68" s="27"/>
    </row>
    <row r="69" spans="1:4" x14ac:dyDescent="0.35">
      <c r="A69" s="2"/>
    </row>
    <row r="70" spans="1:4" x14ac:dyDescent="0.35">
      <c r="A70" s="49" t="s">
        <v>180</v>
      </c>
      <c r="B70" s="50"/>
      <c r="C70" s="8"/>
      <c r="D70" s="8"/>
    </row>
    <row r="71" spans="1:4" ht="31.5" x14ac:dyDescent="0.35">
      <c r="A71" s="51">
        <v>1</v>
      </c>
      <c r="B71" s="50" t="s">
        <v>165</v>
      </c>
      <c r="C71" s="8"/>
      <c r="D71" s="8"/>
    </row>
    <row r="72" spans="1:4" x14ac:dyDescent="0.35">
      <c r="A72" s="51">
        <v>2</v>
      </c>
      <c r="B72" s="50" t="s">
        <v>166</v>
      </c>
      <c r="C72" s="8"/>
      <c r="D72" s="8"/>
    </row>
    <row r="73" spans="1:4" x14ac:dyDescent="0.35">
      <c r="A73" s="51">
        <v>3</v>
      </c>
      <c r="B73" s="50" t="s">
        <v>167</v>
      </c>
      <c r="C73" s="8"/>
      <c r="D73" s="8"/>
    </row>
    <row r="74" spans="1:4" x14ac:dyDescent="0.35">
      <c r="A74" s="51">
        <v>4</v>
      </c>
      <c r="B74" s="50" t="s">
        <v>328</v>
      </c>
      <c r="C74" s="8"/>
      <c r="D74" s="8"/>
    </row>
    <row r="75" spans="1:4" x14ac:dyDescent="0.35">
      <c r="A75" s="51">
        <v>5</v>
      </c>
      <c r="B75" s="50" t="s">
        <v>168</v>
      </c>
      <c r="C75" s="8"/>
      <c r="D75" s="8"/>
    </row>
    <row r="76" spans="1:4" x14ac:dyDescent="0.35">
      <c r="A76" s="51">
        <v>6</v>
      </c>
      <c r="B76" s="50" t="s">
        <v>169</v>
      </c>
      <c r="C76" s="8"/>
      <c r="D76" s="8"/>
    </row>
    <row r="77" spans="1:4" x14ac:dyDescent="0.35">
      <c r="A77" s="51">
        <v>7</v>
      </c>
      <c r="B77" s="50" t="s">
        <v>170</v>
      </c>
      <c r="C77" s="8"/>
      <c r="D77" s="8"/>
    </row>
    <row r="78" spans="1:4" x14ac:dyDescent="0.35">
      <c r="A78" s="51">
        <v>8</v>
      </c>
      <c r="B78" s="50" t="s">
        <v>171</v>
      </c>
      <c r="C78" s="8"/>
      <c r="D78" s="8"/>
    </row>
    <row r="79" spans="1:4" x14ac:dyDescent="0.35">
      <c r="A79" s="51">
        <v>9</v>
      </c>
      <c r="B79" s="50" t="s">
        <v>172</v>
      </c>
      <c r="C79" s="8"/>
      <c r="D79" s="8"/>
    </row>
    <row r="83" spans="1:4" x14ac:dyDescent="0.35">
      <c r="A83" s="2"/>
      <c r="B83" s="2"/>
    </row>
    <row r="84" spans="1:4" x14ac:dyDescent="0.35">
      <c r="A84" s="62" t="s">
        <v>93</v>
      </c>
      <c r="B84" s="2"/>
    </row>
    <row r="85" spans="1:4" x14ac:dyDescent="0.35">
      <c r="A85" s="2"/>
      <c r="B85" s="2"/>
    </row>
    <row r="86" spans="1:4" x14ac:dyDescent="0.35">
      <c r="A86" s="2"/>
      <c r="B86" s="2"/>
      <c r="D86" s="12"/>
    </row>
    <row r="87" spans="1:4" x14ac:dyDescent="0.35">
      <c r="A87" s="458"/>
      <c r="B87" s="62" t="s">
        <v>378</v>
      </c>
      <c r="D87" s="12"/>
    </row>
    <row r="88" spans="1:4" x14ac:dyDescent="0.35">
      <c r="A88" s="458"/>
      <c r="B88" s="2" t="s">
        <v>379</v>
      </c>
      <c r="D88" s="12"/>
    </row>
    <row r="89" spans="1:4" s="458" customFormat="1" x14ac:dyDescent="0.35">
      <c r="B89" s="459" t="s">
        <v>123</v>
      </c>
    </row>
    <row r="90" spans="1:4" s="458" customFormat="1" x14ac:dyDescent="0.35"/>
    <row r="91" spans="1:4" s="458" customFormat="1" x14ac:dyDescent="0.35"/>
    <row r="92" spans="1:4" s="458" customFormat="1" x14ac:dyDescent="0.35"/>
    <row r="93" spans="1:4" s="458" customFormat="1" x14ac:dyDescent="0.35"/>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ignoredErrors>
    <ignoredError sqref="C66 C67 C36:C37 D36:D37"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K24"/>
  <sheetViews>
    <sheetView showGridLines="0" view="pageBreakPreview" zoomScale="80" zoomScaleNormal="100" zoomScaleSheetLayoutView="80" workbookViewId="0">
      <selection activeCell="I10" sqref="I10"/>
    </sheetView>
  </sheetViews>
  <sheetFormatPr defaultColWidth="9.140625" defaultRowHeight="15.75" x14ac:dyDescent="0.35"/>
  <cols>
    <col min="1" max="1" width="4.85546875" style="2" customWidth="1"/>
    <col min="2" max="2" width="24.85546875" style="2" customWidth="1"/>
    <col min="3" max="3" width="31.85546875" style="2" customWidth="1"/>
    <col min="4" max="4" width="12"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39" style="2" customWidth="1"/>
    <col min="12" max="16384" width="9.140625" style="2"/>
  </cols>
  <sheetData>
    <row r="1" spans="1:11" x14ac:dyDescent="0.35">
      <c r="A1" s="714" t="s">
        <v>499</v>
      </c>
      <c r="B1" s="714"/>
      <c r="C1" s="714"/>
      <c r="D1" s="714"/>
      <c r="E1" s="68"/>
      <c r="F1" s="68"/>
      <c r="G1" s="68"/>
      <c r="H1" s="68"/>
      <c r="I1" s="692" t="s">
        <v>94</v>
      </c>
      <c r="J1" s="692"/>
    </row>
    <row r="2" spans="1:11" x14ac:dyDescent="0.35">
      <c r="A2" s="68" t="s">
        <v>124</v>
      </c>
      <c r="B2" s="68"/>
      <c r="C2" s="68"/>
      <c r="D2" s="68"/>
      <c r="E2" s="68"/>
      <c r="F2" s="68"/>
      <c r="G2" s="68"/>
      <c r="H2" s="68"/>
      <c r="I2" s="690" t="str">
        <f>'ფორმა N1'!M2</f>
        <v>23.08.2023-12.09.2023</v>
      </c>
      <c r="J2" s="691"/>
    </row>
    <row r="3" spans="1:11" x14ac:dyDescent="0.35">
      <c r="A3" s="68"/>
      <c r="B3" s="68"/>
      <c r="C3" s="68"/>
      <c r="D3" s="68"/>
      <c r="E3" s="68"/>
      <c r="F3" s="68"/>
      <c r="G3" s="68"/>
      <c r="H3" s="68"/>
      <c r="I3" s="644"/>
      <c r="J3" s="644"/>
    </row>
    <row r="4" spans="1:11" x14ac:dyDescent="0.35">
      <c r="A4" s="68" t="str">
        <f>'ფორმა N2'!A4</f>
        <v>ანგარიშვალდებული პირის დასახელება:</v>
      </c>
      <c r="B4" s="68"/>
      <c r="C4" s="68"/>
      <c r="D4" s="68"/>
      <c r="E4" s="68"/>
      <c r="F4" s="110"/>
      <c r="G4" s="68"/>
      <c r="H4" s="68"/>
      <c r="I4" s="68"/>
      <c r="J4" s="68"/>
    </row>
    <row r="5" spans="1:11" x14ac:dyDescent="0.35">
      <c r="A5" s="153" t="str">
        <f>'ფორმა N1'!D4</f>
        <v>მპგ "ევროპული საქართველო-მოძრაობა თავისუფლებისთვის"</v>
      </c>
      <c r="B5" s="72"/>
      <c r="C5" s="72"/>
      <c r="D5" s="72"/>
      <c r="E5" s="72"/>
      <c r="F5" s="309"/>
      <c r="G5" s="72"/>
      <c r="H5" s="72"/>
      <c r="I5" s="72"/>
      <c r="J5" s="72"/>
    </row>
    <row r="6" spans="1:11" x14ac:dyDescent="0.35">
      <c r="A6" s="69"/>
      <c r="B6" s="69"/>
      <c r="C6" s="68"/>
      <c r="D6" s="68"/>
      <c r="E6" s="68"/>
      <c r="F6" s="110"/>
      <c r="G6" s="68"/>
      <c r="H6" s="68"/>
      <c r="I6" s="68"/>
      <c r="J6" s="68"/>
    </row>
    <row r="7" spans="1:11" x14ac:dyDescent="0.35">
      <c r="A7" s="111"/>
      <c r="B7" s="107"/>
      <c r="C7" s="107"/>
      <c r="D7" s="107"/>
      <c r="E7" s="107"/>
      <c r="F7" s="107"/>
      <c r="G7" s="107"/>
      <c r="H7" s="107"/>
      <c r="I7" s="107"/>
      <c r="J7" s="107"/>
    </row>
    <row r="8" spans="1:11" s="23" customFormat="1" ht="63" x14ac:dyDescent="0.35">
      <c r="A8" s="310" t="s">
        <v>64</v>
      </c>
      <c r="B8" s="310" t="s">
        <v>95</v>
      </c>
      <c r="C8" s="311" t="s">
        <v>97</v>
      </c>
      <c r="D8" s="311" t="s">
        <v>255</v>
      </c>
      <c r="E8" s="311" t="s">
        <v>96</v>
      </c>
      <c r="F8" s="312" t="s">
        <v>237</v>
      </c>
      <c r="G8" s="312" t="s">
        <v>274</v>
      </c>
      <c r="H8" s="312" t="s">
        <v>275</v>
      </c>
      <c r="I8" s="312" t="s">
        <v>238</v>
      </c>
      <c r="J8" s="313" t="s">
        <v>98</v>
      </c>
    </row>
    <row r="9" spans="1:11" s="23" customFormat="1" x14ac:dyDescent="0.35">
      <c r="A9" s="314">
        <v>1</v>
      </c>
      <c r="B9" s="314">
        <v>2</v>
      </c>
      <c r="C9" s="315">
        <v>3</v>
      </c>
      <c r="D9" s="315">
        <v>4</v>
      </c>
      <c r="E9" s="315">
        <v>5</v>
      </c>
      <c r="F9" s="315">
        <v>6</v>
      </c>
      <c r="G9" s="315">
        <v>7</v>
      </c>
      <c r="H9" s="315">
        <v>8</v>
      </c>
      <c r="I9" s="315">
        <v>9</v>
      </c>
      <c r="J9" s="315">
        <v>10</v>
      </c>
    </row>
    <row r="10" spans="1:11" s="447" customFormat="1" ht="35.25" customHeight="1" x14ac:dyDescent="0.2">
      <c r="A10" s="478">
        <v>1</v>
      </c>
      <c r="B10" s="448" t="s">
        <v>513</v>
      </c>
      <c r="C10" s="475" t="s">
        <v>527</v>
      </c>
      <c r="D10" s="476" t="s">
        <v>205</v>
      </c>
      <c r="E10" s="477">
        <v>42601</v>
      </c>
      <c r="F10" s="646">
        <v>127416.05</v>
      </c>
      <c r="G10" s="479">
        <v>0</v>
      </c>
      <c r="H10" s="479">
        <v>106699.14</v>
      </c>
      <c r="I10" s="646">
        <v>20716.91</v>
      </c>
      <c r="J10" s="480"/>
      <c r="K10" s="659"/>
    </row>
    <row r="11" spans="1:11" ht="35.25" customHeight="1" x14ac:dyDescent="0.35">
      <c r="A11" s="470">
        <v>2</v>
      </c>
      <c r="B11" s="448" t="s">
        <v>513</v>
      </c>
      <c r="C11" s="611" t="s">
        <v>569</v>
      </c>
      <c r="D11" s="470" t="s">
        <v>544</v>
      </c>
      <c r="E11" s="481">
        <v>45074</v>
      </c>
      <c r="F11" s="482">
        <v>0</v>
      </c>
      <c r="G11" s="482">
        <v>0</v>
      </c>
      <c r="H11" s="482">
        <v>0</v>
      </c>
      <c r="I11" s="482">
        <v>0</v>
      </c>
      <c r="J11" s="610">
        <v>45145</v>
      </c>
    </row>
    <row r="12" spans="1:11" ht="35.25" customHeight="1" x14ac:dyDescent="0.35">
      <c r="A12" s="470">
        <v>3</v>
      </c>
      <c r="B12" s="448" t="s">
        <v>513</v>
      </c>
      <c r="C12" s="611" t="s">
        <v>568</v>
      </c>
      <c r="D12" s="470" t="s">
        <v>545</v>
      </c>
      <c r="E12" s="481">
        <v>45074</v>
      </c>
      <c r="F12" s="482">
        <v>0</v>
      </c>
      <c r="G12" s="482">
        <v>0</v>
      </c>
      <c r="H12" s="482">
        <v>0</v>
      </c>
      <c r="I12" s="482">
        <v>0</v>
      </c>
      <c r="J12" s="610">
        <v>45145</v>
      </c>
    </row>
    <row r="13" spans="1:11" x14ac:dyDescent="0.35">
      <c r="A13" s="94"/>
      <c r="B13" s="94"/>
      <c r="C13" s="94"/>
      <c r="D13" s="94"/>
      <c r="E13" s="94"/>
      <c r="F13" s="94"/>
      <c r="G13" s="94"/>
      <c r="H13" s="94"/>
      <c r="I13" s="94"/>
      <c r="J13" s="94"/>
    </row>
    <row r="14" spans="1:11" x14ac:dyDescent="0.35">
      <c r="A14" s="94"/>
      <c r="B14" s="159" t="s">
        <v>93</v>
      </c>
      <c r="C14" s="94"/>
      <c r="D14" s="94"/>
      <c r="E14" s="94"/>
      <c r="F14" s="160"/>
      <c r="G14" s="94"/>
      <c r="H14" s="94"/>
      <c r="I14" s="94"/>
      <c r="J14" s="94"/>
    </row>
    <row r="15" spans="1:11" x14ac:dyDescent="0.35">
      <c r="A15" s="94"/>
      <c r="B15" s="94"/>
      <c r="C15" s="94"/>
      <c r="D15" s="94"/>
      <c r="E15" s="94"/>
      <c r="F15" s="472"/>
      <c r="G15" s="472"/>
      <c r="H15" s="472"/>
      <c r="I15" s="472"/>
      <c r="J15" s="472"/>
    </row>
    <row r="16" spans="1:11" x14ac:dyDescent="0.35">
      <c r="A16" s="94"/>
      <c r="B16" s="94"/>
      <c r="C16" s="182"/>
      <c r="D16" s="94"/>
      <c r="E16" s="94"/>
      <c r="F16" s="182"/>
      <c r="G16" s="473"/>
      <c r="H16" s="473"/>
      <c r="I16" s="472"/>
      <c r="J16" s="472"/>
    </row>
    <row r="17" spans="1:10" x14ac:dyDescent="0.35">
      <c r="A17" s="472"/>
      <c r="B17" s="94"/>
      <c r="C17" s="161" t="s">
        <v>248</v>
      </c>
      <c r="D17" s="161"/>
      <c r="E17" s="94"/>
      <c r="F17" s="94" t="s">
        <v>253</v>
      </c>
      <c r="G17" s="472"/>
      <c r="H17" s="472"/>
      <c r="I17" s="472"/>
      <c r="J17" s="472"/>
    </row>
    <row r="18" spans="1:10" x14ac:dyDescent="0.35">
      <c r="A18" s="472"/>
      <c r="B18" s="94"/>
      <c r="C18" s="474" t="s">
        <v>123</v>
      </c>
      <c r="D18" s="94"/>
      <c r="E18" s="94"/>
      <c r="F18" s="94" t="s">
        <v>249</v>
      </c>
      <c r="G18" s="472"/>
      <c r="H18" s="472"/>
      <c r="I18" s="472"/>
      <c r="J18" s="472"/>
    </row>
    <row r="19" spans="1:10" s="458" customFormat="1" x14ac:dyDescent="0.35">
      <c r="A19" s="472"/>
      <c r="B19" s="94"/>
      <c r="C19" s="94"/>
      <c r="D19" s="474"/>
      <c r="E19" s="472"/>
      <c r="F19" s="472"/>
      <c r="G19" s="472"/>
      <c r="H19" s="472"/>
      <c r="I19" s="472"/>
      <c r="J19" s="472"/>
    </row>
    <row r="20" spans="1:10" s="458" customFormat="1" x14ac:dyDescent="0.35">
      <c r="A20" s="472"/>
      <c r="B20" s="472"/>
      <c r="C20" s="472"/>
      <c r="D20" s="472"/>
      <c r="E20" s="472"/>
      <c r="F20" s="472"/>
      <c r="G20" s="472"/>
      <c r="H20" s="472"/>
      <c r="I20" s="472"/>
      <c r="J20" s="472"/>
    </row>
    <row r="21" spans="1:10" s="458" customFormat="1" x14ac:dyDescent="0.35"/>
    <row r="22" spans="1:10" s="458" customFormat="1" x14ac:dyDescent="0.35"/>
    <row r="23" spans="1:10" s="458" customFormat="1" x14ac:dyDescent="0.35"/>
    <row r="24" spans="1:10" s="458" customFormat="1" x14ac:dyDescent="0.35"/>
  </sheetData>
  <mergeCells count="3">
    <mergeCell ref="I1:J1"/>
    <mergeCell ref="I2:J2"/>
    <mergeCell ref="A1:D1"/>
  </mergeCells>
  <dataValidations count="3">
    <dataValidation allowBlank="1" showInputMessage="1" showErrorMessage="1" error="თვე/დღე/წელი" prompt="თვე/დღე/წელი" sqref="E10"/>
    <dataValidation allowBlank="1" showInputMessage="1" showErrorMessage="1" prompt="თვე/დღე/წელი" sqref="J10"/>
    <dataValidation type="list" allowBlank="1" showInputMessage="1" showErrorMessage="1" errorTitle="ბანკის ველის შევსების წესი" error="აირჩიეთ ჩამოთვლილთაგან ერთ-ერთი ბანკი" sqref="B10:B12">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rintOptions gridLines="1"/>
  <pageMargins left="0.25" right="0.25" top="0.75" bottom="0.75" header="0.3" footer="0.3"/>
  <pageSetup paperSize="9" scale="9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3"/>
  <sheetViews>
    <sheetView view="pageBreakPreview" zoomScale="80" zoomScaleNormal="100" zoomScaleSheetLayoutView="80" workbookViewId="0">
      <selection activeCell="G22" sqref="G22"/>
    </sheetView>
  </sheetViews>
  <sheetFormatPr defaultColWidth="9.140625" defaultRowHeight="15.75" x14ac:dyDescent="0.35"/>
  <cols>
    <col min="1" max="1" width="12" style="134" customWidth="1"/>
    <col min="2" max="2" width="13.28515625" style="134" customWidth="1"/>
    <col min="3" max="3" width="21.42578125" style="134" customWidth="1"/>
    <col min="4" max="4" width="17.85546875" style="134" customWidth="1"/>
    <col min="5" max="5" width="12.7109375" style="134" customWidth="1"/>
    <col min="6" max="6" width="36.85546875" style="134" customWidth="1"/>
    <col min="7" max="7" width="22.28515625" style="134" customWidth="1"/>
    <col min="8" max="8" width="0.5703125" style="134" customWidth="1"/>
    <col min="9" max="16384" width="9.140625" style="134"/>
  </cols>
  <sheetData>
    <row r="1" spans="1:8" x14ac:dyDescent="0.35">
      <c r="A1" s="227" t="s">
        <v>498</v>
      </c>
      <c r="B1" s="227"/>
      <c r="C1" s="227"/>
      <c r="D1" s="227"/>
      <c r="E1" s="227"/>
      <c r="F1" s="227"/>
      <c r="G1" s="234" t="s">
        <v>94</v>
      </c>
      <c r="H1" s="132"/>
    </row>
    <row r="2" spans="1:8" x14ac:dyDescent="0.35">
      <c r="A2" s="68" t="s">
        <v>124</v>
      </c>
      <c r="B2" s="68"/>
      <c r="C2" s="68"/>
      <c r="D2" s="68"/>
      <c r="E2" s="68"/>
      <c r="F2" s="68"/>
      <c r="G2" s="133" t="str">
        <f>'ფორმა N1'!M2</f>
        <v>23.08.2023-12.09.2023</v>
      </c>
      <c r="H2" s="132"/>
    </row>
    <row r="3" spans="1:8" x14ac:dyDescent="0.35">
      <c r="A3" s="68"/>
      <c r="B3" s="68"/>
      <c r="C3" s="68"/>
      <c r="D3" s="68"/>
      <c r="E3" s="68"/>
      <c r="F3" s="68"/>
      <c r="G3" s="92"/>
      <c r="H3" s="132"/>
    </row>
    <row r="4" spans="1:8" x14ac:dyDescent="0.35">
      <c r="A4" s="69" t="str">
        <f>'[2]ფორმა N2'!A4</f>
        <v>ანგარიშვალდებული პირის დასახელება:</v>
      </c>
      <c r="B4" s="68"/>
      <c r="C4" s="68"/>
      <c r="D4" s="68"/>
      <c r="E4" s="68"/>
      <c r="F4" s="68"/>
      <c r="G4" s="68"/>
      <c r="H4" s="94"/>
    </row>
    <row r="5" spans="1:8" x14ac:dyDescent="0.35">
      <c r="A5" s="153" t="str">
        <f>'ფორმა N1'!D4</f>
        <v>მპგ "ევროპული საქართველო-მოძრაობა თავისუფლებისთვის"</v>
      </c>
      <c r="B5" s="153"/>
      <c r="C5" s="153"/>
      <c r="D5" s="153"/>
      <c r="E5" s="153"/>
      <c r="F5" s="153"/>
      <c r="G5" s="153"/>
      <c r="H5" s="94"/>
    </row>
    <row r="6" spans="1:8" x14ac:dyDescent="0.35">
      <c r="A6" s="69"/>
      <c r="B6" s="68"/>
      <c r="C6" s="68"/>
      <c r="D6" s="68"/>
      <c r="E6" s="68"/>
      <c r="F6" s="68"/>
      <c r="G6" s="68"/>
      <c r="H6" s="94"/>
    </row>
    <row r="7" spans="1:8" x14ac:dyDescent="0.35">
      <c r="A7" s="68"/>
      <c r="B7" s="68"/>
      <c r="C7" s="68"/>
      <c r="D7" s="68"/>
      <c r="E7" s="68"/>
      <c r="F7" s="68"/>
      <c r="G7" s="68"/>
      <c r="H7" s="95"/>
    </row>
    <row r="8" spans="1:8" ht="45.75" customHeight="1" x14ac:dyDescent="0.35">
      <c r="A8" s="255" t="s">
        <v>288</v>
      </c>
      <c r="B8" s="255" t="s">
        <v>125</v>
      </c>
      <c r="C8" s="258" t="s">
        <v>329</v>
      </c>
      <c r="D8" s="258" t="s">
        <v>330</v>
      </c>
      <c r="E8" s="258" t="s">
        <v>255</v>
      </c>
      <c r="F8" s="255" t="s">
        <v>295</v>
      </c>
      <c r="G8" s="258" t="s">
        <v>289</v>
      </c>
      <c r="H8" s="95"/>
    </row>
    <row r="9" spans="1:8" x14ac:dyDescent="0.35">
      <c r="A9" s="298" t="s">
        <v>290</v>
      </c>
      <c r="B9" s="259"/>
      <c r="C9" s="299"/>
      <c r="D9" s="300"/>
      <c r="E9" s="300"/>
      <c r="F9" s="300"/>
      <c r="G9" s="301"/>
      <c r="H9" s="95"/>
    </row>
    <row r="10" spans="1:8" ht="18" x14ac:dyDescent="0.4">
      <c r="A10" s="259">
        <v>1</v>
      </c>
      <c r="B10" s="288"/>
      <c r="C10" s="261"/>
      <c r="D10" s="260"/>
      <c r="E10" s="260"/>
      <c r="F10" s="260"/>
      <c r="G10" s="302" t="str">
        <f>IF(ISBLANK(B10),"",G9+C10-D10)</f>
        <v/>
      </c>
      <c r="H10" s="95"/>
    </row>
    <row r="11" spans="1:8" ht="18" x14ac:dyDescent="0.4">
      <c r="A11" s="259">
        <v>2</v>
      </c>
      <c r="B11" s="288"/>
      <c r="C11" s="261"/>
      <c r="D11" s="260"/>
      <c r="E11" s="260"/>
      <c r="F11" s="260"/>
      <c r="G11" s="302" t="str">
        <f t="shared" ref="G11:G38" si="0">IF(ISBLANK(B11),"",G10+C11-D11)</f>
        <v/>
      </c>
      <c r="H11" s="95"/>
    </row>
    <row r="12" spans="1:8" ht="18" x14ac:dyDescent="0.4">
      <c r="A12" s="259">
        <v>3</v>
      </c>
      <c r="B12" s="288"/>
      <c r="C12" s="261"/>
      <c r="D12" s="260"/>
      <c r="E12" s="260"/>
      <c r="F12" s="260"/>
      <c r="G12" s="302" t="str">
        <f t="shared" si="0"/>
        <v/>
      </c>
      <c r="H12" s="95"/>
    </row>
    <row r="13" spans="1:8" ht="18" x14ac:dyDescent="0.4">
      <c r="A13" s="259">
        <v>4</v>
      </c>
      <c r="B13" s="288"/>
      <c r="C13" s="261"/>
      <c r="D13" s="260"/>
      <c r="E13" s="260"/>
      <c r="F13" s="260"/>
      <c r="G13" s="302" t="str">
        <f t="shared" si="0"/>
        <v/>
      </c>
      <c r="H13" s="95"/>
    </row>
    <row r="14" spans="1:8" ht="18" x14ac:dyDescent="0.4">
      <c r="A14" s="259">
        <v>5</v>
      </c>
      <c r="B14" s="288"/>
      <c r="C14" s="261"/>
      <c r="D14" s="260"/>
      <c r="E14" s="260"/>
      <c r="F14" s="260"/>
      <c r="G14" s="302" t="str">
        <f t="shared" si="0"/>
        <v/>
      </c>
      <c r="H14" s="95"/>
    </row>
    <row r="15" spans="1:8" ht="18" x14ac:dyDescent="0.4">
      <c r="A15" s="259">
        <v>6</v>
      </c>
      <c r="B15" s="288"/>
      <c r="C15" s="261"/>
      <c r="D15" s="260"/>
      <c r="E15" s="260"/>
      <c r="F15" s="260"/>
      <c r="G15" s="302" t="str">
        <f t="shared" si="0"/>
        <v/>
      </c>
      <c r="H15" s="95"/>
    </row>
    <row r="16" spans="1:8" ht="18" x14ac:dyDescent="0.4">
      <c r="A16" s="259">
        <v>7</v>
      </c>
      <c r="B16" s="288"/>
      <c r="C16" s="261"/>
      <c r="D16" s="260"/>
      <c r="E16" s="260"/>
      <c r="F16" s="260"/>
      <c r="G16" s="302" t="str">
        <f t="shared" si="0"/>
        <v/>
      </c>
      <c r="H16" s="95"/>
    </row>
    <row r="17" spans="1:8" ht="18" x14ac:dyDescent="0.4">
      <c r="A17" s="259">
        <v>8</v>
      </c>
      <c r="B17" s="288"/>
      <c r="C17" s="261"/>
      <c r="D17" s="260"/>
      <c r="E17" s="260"/>
      <c r="F17" s="260"/>
      <c r="G17" s="302" t="str">
        <f t="shared" si="0"/>
        <v/>
      </c>
      <c r="H17" s="95"/>
    </row>
    <row r="18" spans="1:8" ht="18" x14ac:dyDescent="0.4">
      <c r="A18" s="259">
        <v>9</v>
      </c>
      <c r="B18" s="288"/>
      <c r="C18" s="261"/>
      <c r="D18" s="260"/>
      <c r="E18" s="260"/>
      <c r="F18" s="260"/>
      <c r="G18" s="302" t="str">
        <f t="shared" si="0"/>
        <v/>
      </c>
      <c r="H18" s="95"/>
    </row>
    <row r="19" spans="1:8" ht="18" x14ac:dyDescent="0.4">
      <c r="A19" s="259">
        <v>10</v>
      </c>
      <c r="B19" s="288"/>
      <c r="C19" s="261"/>
      <c r="D19" s="260"/>
      <c r="E19" s="260"/>
      <c r="F19" s="260"/>
      <c r="G19" s="302" t="str">
        <f t="shared" si="0"/>
        <v/>
      </c>
      <c r="H19" s="95"/>
    </row>
    <row r="20" spans="1:8" ht="18" x14ac:dyDescent="0.4">
      <c r="A20" s="259">
        <v>11</v>
      </c>
      <c r="B20" s="288"/>
      <c r="C20" s="261"/>
      <c r="D20" s="260"/>
      <c r="E20" s="260"/>
      <c r="F20" s="260"/>
      <c r="G20" s="302" t="str">
        <f t="shared" si="0"/>
        <v/>
      </c>
      <c r="H20" s="95"/>
    </row>
    <row r="21" spans="1:8" ht="18" x14ac:dyDescent="0.4">
      <c r="A21" s="259">
        <v>12</v>
      </c>
      <c r="B21" s="288"/>
      <c r="C21" s="261"/>
      <c r="D21" s="260"/>
      <c r="E21" s="260"/>
      <c r="F21" s="260"/>
      <c r="G21" s="302" t="str">
        <f t="shared" si="0"/>
        <v/>
      </c>
      <c r="H21" s="95"/>
    </row>
    <row r="22" spans="1:8" ht="18" x14ac:dyDescent="0.4">
      <c r="A22" s="259">
        <v>13</v>
      </c>
      <c r="B22" s="288"/>
      <c r="C22" s="261"/>
      <c r="D22" s="260"/>
      <c r="E22" s="260"/>
      <c r="F22" s="260"/>
      <c r="G22" s="302" t="str">
        <f t="shared" si="0"/>
        <v/>
      </c>
      <c r="H22" s="95"/>
    </row>
    <row r="23" spans="1:8" ht="18" x14ac:dyDescent="0.4">
      <c r="A23" s="259">
        <v>14</v>
      </c>
      <c r="B23" s="288"/>
      <c r="C23" s="261"/>
      <c r="D23" s="260"/>
      <c r="E23" s="260"/>
      <c r="F23" s="260"/>
      <c r="G23" s="302" t="str">
        <f t="shared" si="0"/>
        <v/>
      </c>
      <c r="H23" s="95"/>
    </row>
    <row r="24" spans="1:8" ht="18" x14ac:dyDescent="0.4">
      <c r="A24" s="259">
        <v>15</v>
      </c>
      <c r="B24" s="288"/>
      <c r="C24" s="261"/>
      <c r="D24" s="260"/>
      <c r="E24" s="260"/>
      <c r="F24" s="260"/>
      <c r="G24" s="302" t="str">
        <f t="shared" si="0"/>
        <v/>
      </c>
      <c r="H24" s="95"/>
    </row>
    <row r="25" spans="1:8" ht="18" x14ac:dyDescent="0.4">
      <c r="A25" s="259">
        <v>16</v>
      </c>
      <c r="B25" s="288"/>
      <c r="C25" s="261"/>
      <c r="D25" s="260"/>
      <c r="E25" s="260"/>
      <c r="F25" s="260"/>
      <c r="G25" s="302" t="str">
        <f t="shared" si="0"/>
        <v/>
      </c>
      <c r="H25" s="95"/>
    </row>
    <row r="26" spans="1:8" ht="18" x14ac:dyDescent="0.4">
      <c r="A26" s="259">
        <v>17</v>
      </c>
      <c r="B26" s="288"/>
      <c r="C26" s="261"/>
      <c r="D26" s="260"/>
      <c r="E26" s="260"/>
      <c r="F26" s="260"/>
      <c r="G26" s="302" t="str">
        <f t="shared" si="0"/>
        <v/>
      </c>
      <c r="H26" s="95"/>
    </row>
    <row r="27" spans="1:8" ht="18" x14ac:dyDescent="0.4">
      <c r="A27" s="259">
        <v>18</v>
      </c>
      <c r="B27" s="288"/>
      <c r="C27" s="261"/>
      <c r="D27" s="260"/>
      <c r="E27" s="260"/>
      <c r="F27" s="260"/>
      <c r="G27" s="302" t="str">
        <f t="shared" si="0"/>
        <v/>
      </c>
      <c r="H27" s="95"/>
    </row>
    <row r="28" spans="1:8" ht="18" x14ac:dyDescent="0.4">
      <c r="A28" s="259">
        <v>19</v>
      </c>
      <c r="B28" s="288"/>
      <c r="C28" s="261"/>
      <c r="D28" s="260"/>
      <c r="E28" s="260"/>
      <c r="F28" s="260"/>
      <c r="G28" s="302" t="str">
        <f t="shared" si="0"/>
        <v/>
      </c>
      <c r="H28" s="95"/>
    </row>
    <row r="29" spans="1:8" ht="18" x14ac:dyDescent="0.4">
      <c r="A29" s="259">
        <v>20</v>
      </c>
      <c r="B29" s="288"/>
      <c r="C29" s="261"/>
      <c r="D29" s="260"/>
      <c r="E29" s="260"/>
      <c r="F29" s="260"/>
      <c r="G29" s="302" t="str">
        <f t="shared" si="0"/>
        <v/>
      </c>
      <c r="H29" s="95"/>
    </row>
    <row r="30" spans="1:8" ht="18" x14ac:dyDescent="0.4">
      <c r="A30" s="259">
        <v>21</v>
      </c>
      <c r="B30" s="288"/>
      <c r="C30" s="263"/>
      <c r="D30" s="262"/>
      <c r="E30" s="262"/>
      <c r="F30" s="262"/>
      <c r="G30" s="302" t="str">
        <f t="shared" si="0"/>
        <v/>
      </c>
      <c r="H30" s="95"/>
    </row>
    <row r="31" spans="1:8" ht="18" x14ac:dyDescent="0.4">
      <c r="A31" s="259">
        <v>22</v>
      </c>
      <c r="B31" s="288"/>
      <c r="C31" s="263"/>
      <c r="D31" s="262"/>
      <c r="E31" s="262"/>
      <c r="F31" s="262"/>
      <c r="G31" s="302" t="str">
        <f t="shared" si="0"/>
        <v/>
      </c>
      <c r="H31" s="95"/>
    </row>
    <row r="32" spans="1:8" ht="18" x14ac:dyDescent="0.4">
      <c r="A32" s="259">
        <v>23</v>
      </c>
      <c r="B32" s="288"/>
      <c r="C32" s="263"/>
      <c r="D32" s="262"/>
      <c r="E32" s="262"/>
      <c r="F32" s="262"/>
      <c r="G32" s="302" t="str">
        <f t="shared" si="0"/>
        <v/>
      </c>
      <c r="H32" s="95"/>
    </row>
    <row r="33" spans="1:10" ht="18" x14ac:dyDescent="0.4">
      <c r="A33" s="259">
        <v>24</v>
      </c>
      <c r="B33" s="288"/>
      <c r="C33" s="263"/>
      <c r="D33" s="262"/>
      <c r="E33" s="262"/>
      <c r="F33" s="262"/>
      <c r="G33" s="302" t="str">
        <f t="shared" si="0"/>
        <v/>
      </c>
      <c r="H33" s="95"/>
    </row>
    <row r="34" spans="1:10" ht="18" x14ac:dyDescent="0.4">
      <c r="A34" s="259">
        <v>25</v>
      </c>
      <c r="B34" s="288"/>
      <c r="C34" s="263"/>
      <c r="D34" s="262"/>
      <c r="E34" s="262"/>
      <c r="F34" s="262"/>
      <c r="G34" s="302" t="str">
        <f t="shared" si="0"/>
        <v/>
      </c>
      <c r="H34" s="95"/>
    </row>
    <row r="35" spans="1:10" ht="18" x14ac:dyDescent="0.4">
      <c r="A35" s="259">
        <v>26</v>
      </c>
      <c r="B35" s="288"/>
      <c r="C35" s="263"/>
      <c r="D35" s="262"/>
      <c r="E35" s="262"/>
      <c r="F35" s="262"/>
      <c r="G35" s="302" t="str">
        <f t="shared" si="0"/>
        <v/>
      </c>
      <c r="H35" s="95"/>
    </row>
    <row r="36" spans="1:10" ht="18" x14ac:dyDescent="0.4">
      <c r="A36" s="259">
        <v>27</v>
      </c>
      <c r="B36" s="288"/>
      <c r="C36" s="263"/>
      <c r="D36" s="262"/>
      <c r="E36" s="262"/>
      <c r="F36" s="262"/>
      <c r="G36" s="302" t="str">
        <f t="shared" si="0"/>
        <v/>
      </c>
      <c r="H36" s="95"/>
    </row>
    <row r="37" spans="1:10" ht="18" x14ac:dyDescent="0.4">
      <c r="A37" s="259">
        <v>28</v>
      </c>
      <c r="B37" s="288"/>
      <c r="C37" s="263"/>
      <c r="D37" s="262"/>
      <c r="E37" s="262"/>
      <c r="F37" s="262"/>
      <c r="G37" s="302" t="str">
        <f t="shared" si="0"/>
        <v/>
      </c>
      <c r="H37" s="95"/>
    </row>
    <row r="38" spans="1:10" ht="18" x14ac:dyDescent="0.4">
      <c r="A38" s="259">
        <v>29</v>
      </c>
      <c r="B38" s="288"/>
      <c r="C38" s="263"/>
      <c r="D38" s="262"/>
      <c r="E38" s="262"/>
      <c r="F38" s="262"/>
      <c r="G38" s="302" t="str">
        <f t="shared" si="0"/>
        <v/>
      </c>
      <c r="H38" s="95"/>
    </row>
    <row r="39" spans="1:10" ht="18" x14ac:dyDescent="0.4">
      <c r="A39" s="259" t="s">
        <v>258</v>
      </c>
      <c r="B39" s="288"/>
      <c r="C39" s="263"/>
      <c r="D39" s="262"/>
      <c r="E39" s="262"/>
      <c r="F39" s="262"/>
      <c r="G39" s="302" t="str">
        <f>IF(ISBLANK(B39),"",#REF!+C39-D39)</f>
        <v/>
      </c>
      <c r="H39" s="95"/>
    </row>
    <row r="40" spans="1:10" x14ac:dyDescent="0.35">
      <c r="A40" s="303" t="s">
        <v>291</v>
      </c>
      <c r="B40" s="304"/>
      <c r="C40" s="305"/>
      <c r="D40" s="306"/>
      <c r="E40" s="306"/>
      <c r="F40" s="307"/>
      <c r="G40" s="308" t="str">
        <f>G39</f>
        <v/>
      </c>
      <c r="H40" s="95"/>
    </row>
    <row r="44" spans="1:10" x14ac:dyDescent="0.35">
      <c r="B44" s="136" t="s">
        <v>93</v>
      </c>
      <c r="F44" s="137"/>
    </row>
    <row r="45" spans="1:10" x14ac:dyDescent="0.35">
      <c r="F45" s="158"/>
      <c r="G45" s="158"/>
      <c r="H45" s="158"/>
      <c r="I45" s="158"/>
      <c r="J45" s="158"/>
    </row>
    <row r="46" spans="1:10" x14ac:dyDescent="0.35">
      <c r="C46" s="138"/>
      <c r="F46" s="138"/>
      <c r="G46" s="268"/>
      <c r="H46" s="158"/>
      <c r="I46" s="158"/>
      <c r="J46" s="158"/>
    </row>
    <row r="47" spans="1:10" x14ac:dyDescent="0.35">
      <c r="A47" s="158"/>
      <c r="C47" s="139" t="s">
        <v>248</v>
      </c>
      <c r="F47" s="140" t="s">
        <v>253</v>
      </c>
      <c r="G47" s="268"/>
      <c r="H47" s="158"/>
      <c r="I47" s="158"/>
      <c r="J47" s="158"/>
    </row>
    <row r="48" spans="1:10" x14ac:dyDescent="0.35">
      <c r="A48" s="158"/>
      <c r="C48" s="141" t="s">
        <v>123</v>
      </c>
      <c r="F48" s="134" t="s">
        <v>249</v>
      </c>
      <c r="G48" s="158"/>
      <c r="H48" s="158"/>
      <c r="I48" s="158"/>
      <c r="J48" s="158"/>
    </row>
    <row r="49" spans="2:2" s="158" customFormat="1" x14ac:dyDescent="0.35">
      <c r="B49" s="134"/>
    </row>
    <row r="50" spans="2:2" s="158" customFormat="1" ht="12.75" x14ac:dyDescent="0.2"/>
    <row r="51" spans="2:2" s="158" customFormat="1" ht="12.75" x14ac:dyDescent="0.2"/>
    <row r="52" spans="2:2" s="158" customFormat="1" ht="12.75" x14ac:dyDescent="0.2"/>
    <row r="53" spans="2:2" s="158" customFormat="1" ht="12.75" x14ac:dyDescent="0.2"/>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J53"/>
  <sheetViews>
    <sheetView showGridLines="0" view="pageBreakPreview" topLeftCell="C16" zoomScale="80" zoomScaleNormal="100" zoomScaleSheetLayoutView="80" workbookViewId="0">
      <selection activeCell="J21" sqref="J21:J35"/>
    </sheetView>
  </sheetViews>
  <sheetFormatPr defaultColWidth="9.140625" defaultRowHeight="12.75" x14ac:dyDescent="0.2"/>
  <cols>
    <col min="1" max="1" width="46" style="287" customWidth="1"/>
    <col min="2" max="10" width="14.85546875" style="287" customWidth="1"/>
    <col min="11" max="16384" width="9.140625" style="287"/>
  </cols>
  <sheetData>
    <row r="1" spans="1:10" s="282" customFormat="1" ht="15.75" x14ac:dyDescent="0.2">
      <c r="A1" s="115" t="s">
        <v>497</v>
      </c>
      <c r="B1" s="121"/>
      <c r="C1" s="121"/>
      <c r="D1" s="121"/>
      <c r="E1" s="121"/>
      <c r="F1" s="70"/>
      <c r="G1" s="70"/>
      <c r="H1" s="70"/>
      <c r="I1" s="738" t="s">
        <v>94</v>
      </c>
      <c r="J1" s="738"/>
    </row>
    <row r="2" spans="1:10" s="282" customFormat="1" ht="15.75" x14ac:dyDescent="0.35">
      <c r="A2" s="95" t="s">
        <v>124</v>
      </c>
      <c r="B2" s="121"/>
      <c r="C2" s="121"/>
      <c r="D2" s="121"/>
      <c r="E2" s="121"/>
      <c r="F2" s="117"/>
      <c r="G2" s="118"/>
      <c r="H2" s="118"/>
      <c r="I2" s="690" t="str">
        <f>'ფორმა N1'!M2</f>
        <v>23.08.2023-12.09.2023</v>
      </c>
      <c r="J2" s="691"/>
    </row>
    <row r="3" spans="1:10" s="282" customFormat="1" ht="15.75" x14ac:dyDescent="0.2">
      <c r="A3" s="121"/>
      <c r="B3" s="121"/>
      <c r="C3" s="121"/>
      <c r="D3" s="121"/>
      <c r="E3" s="121"/>
      <c r="F3" s="117"/>
      <c r="G3" s="118"/>
      <c r="H3" s="118"/>
      <c r="I3" s="119"/>
      <c r="J3" s="235"/>
    </row>
    <row r="4" spans="1:10" s="2" customFormat="1" ht="15.75" x14ac:dyDescent="0.35">
      <c r="A4" s="68" t="str">
        <f>'ფორმა N2'!A4</f>
        <v>ანგარიშვალდებული პირის დასახელება:</v>
      </c>
      <c r="B4" s="68"/>
      <c r="C4" s="68"/>
      <c r="D4" s="68"/>
      <c r="E4" s="68"/>
      <c r="F4" s="69"/>
      <c r="G4" s="69"/>
      <c r="H4" s="69"/>
      <c r="I4" s="110"/>
      <c r="J4" s="68"/>
    </row>
    <row r="5" spans="1:10" s="2" customFormat="1" ht="15.75" x14ac:dyDescent="0.35">
      <c r="A5" s="103" t="str">
        <f>'ფორმა N1'!D4</f>
        <v>მპგ "ევროპული საქართველო-მოძრაობა თავისუფლებისთვის"</v>
      </c>
      <c r="B5" s="104"/>
      <c r="C5" s="104"/>
      <c r="D5" s="104"/>
      <c r="E5" s="104"/>
      <c r="F5" s="53"/>
      <c r="G5" s="53"/>
      <c r="H5" s="53"/>
      <c r="I5" s="112"/>
      <c r="J5" s="53"/>
    </row>
    <row r="6" spans="1:10" s="282" customFormat="1" ht="13.5" x14ac:dyDescent="0.2">
      <c r="A6" s="120"/>
      <c r="B6" s="121"/>
      <c r="C6" s="121"/>
      <c r="D6" s="121"/>
      <c r="E6" s="121"/>
      <c r="F6" s="121"/>
      <c r="G6" s="121"/>
      <c r="H6" s="121"/>
      <c r="I6" s="121"/>
      <c r="J6" s="121"/>
    </row>
    <row r="7" spans="1:10" ht="47.25" x14ac:dyDescent="0.2">
      <c r="A7" s="293"/>
      <c r="B7" s="737" t="s">
        <v>204</v>
      </c>
      <c r="C7" s="737"/>
      <c r="D7" s="737" t="s">
        <v>272</v>
      </c>
      <c r="E7" s="737"/>
      <c r="F7" s="737" t="s">
        <v>273</v>
      </c>
      <c r="G7" s="737"/>
      <c r="H7" s="534" t="s">
        <v>259</v>
      </c>
      <c r="I7" s="737" t="s">
        <v>207</v>
      </c>
      <c r="J7" s="737"/>
    </row>
    <row r="8" spans="1:10" ht="15.75" x14ac:dyDescent="0.2">
      <c r="A8" s="275" t="s">
        <v>99</v>
      </c>
      <c r="B8" s="294" t="s">
        <v>206</v>
      </c>
      <c r="C8" s="274" t="s">
        <v>205</v>
      </c>
      <c r="D8" s="294" t="s">
        <v>206</v>
      </c>
      <c r="E8" s="274" t="s">
        <v>205</v>
      </c>
      <c r="F8" s="294" t="s">
        <v>206</v>
      </c>
      <c r="G8" s="274" t="s">
        <v>205</v>
      </c>
      <c r="H8" s="274" t="s">
        <v>205</v>
      </c>
      <c r="I8" s="294" t="s">
        <v>206</v>
      </c>
      <c r="J8" s="274" t="s">
        <v>205</v>
      </c>
    </row>
    <row r="9" spans="1:10" ht="15.75" x14ac:dyDescent="0.2">
      <c r="A9" s="295" t="s">
        <v>100</v>
      </c>
      <c r="B9" s="74">
        <f>SUM(B10,B14,B17)</f>
        <v>60742.22</v>
      </c>
      <c r="C9" s="74">
        <f>SUM(C10,C14,C17)</f>
        <v>0</v>
      </c>
      <c r="D9" s="74">
        <f t="shared" ref="D9:F9" si="0">SUM(D10,D14,D17)</f>
        <v>0</v>
      </c>
      <c r="E9" s="74">
        <f>SUM(E10,E14,E17)</f>
        <v>0</v>
      </c>
      <c r="F9" s="74">
        <f t="shared" si="0"/>
        <v>0</v>
      </c>
      <c r="G9" s="74">
        <f>SUM(G10,G14,G17)</f>
        <v>0</v>
      </c>
      <c r="H9" s="74">
        <f>SUM(H10,H14,H17)</f>
        <v>0</v>
      </c>
      <c r="I9" s="74">
        <f>SUM(I10,I14,I17)</f>
        <v>0</v>
      </c>
      <c r="J9" s="74">
        <f>SUM(J10,J14,J17)</f>
        <v>60742.22</v>
      </c>
    </row>
    <row r="10" spans="1:10" ht="15.75" x14ac:dyDescent="0.2">
      <c r="A10" s="296" t="s">
        <v>101</v>
      </c>
      <c r="B10" s="293">
        <f>SUM(B11:B13)</f>
        <v>0</v>
      </c>
      <c r="C10" s="293">
        <f>SUM(C11:C13)</f>
        <v>0</v>
      </c>
      <c r="D10" s="293">
        <f t="shared" ref="D10:F10" si="1">SUM(D11:D13)</f>
        <v>0</v>
      </c>
      <c r="E10" s="293">
        <f>SUM(E11:E13)</f>
        <v>0</v>
      </c>
      <c r="F10" s="293">
        <f t="shared" si="1"/>
        <v>0</v>
      </c>
      <c r="G10" s="293">
        <f>SUM(G11:G13)</f>
        <v>0</v>
      </c>
      <c r="H10" s="293">
        <f>SUM(H11:H13)</f>
        <v>0</v>
      </c>
      <c r="I10" s="293">
        <f>SUM(I11:I13)</f>
        <v>0</v>
      </c>
      <c r="J10" s="293">
        <f>SUM(J11:J13)</f>
        <v>0</v>
      </c>
    </row>
    <row r="11" spans="1:10" ht="15.75" x14ac:dyDescent="0.2">
      <c r="A11" s="296" t="s">
        <v>102</v>
      </c>
      <c r="B11" s="277"/>
      <c r="C11" s="277"/>
      <c r="D11" s="277"/>
      <c r="E11" s="277"/>
      <c r="F11" s="277"/>
      <c r="G11" s="277"/>
      <c r="H11" s="277"/>
      <c r="I11" s="277"/>
      <c r="J11" s="277"/>
    </row>
    <row r="12" spans="1:10" ht="15.75" x14ac:dyDescent="0.2">
      <c r="A12" s="296" t="s">
        <v>103</v>
      </c>
      <c r="B12" s="277"/>
      <c r="C12" s="277"/>
      <c r="D12" s="277"/>
      <c r="E12" s="277"/>
      <c r="F12" s="277"/>
      <c r="G12" s="277"/>
      <c r="H12" s="277"/>
      <c r="I12" s="277"/>
      <c r="J12" s="277"/>
    </row>
    <row r="13" spans="1:10" ht="15.75" x14ac:dyDescent="0.2">
      <c r="A13" s="296" t="s">
        <v>104</v>
      </c>
      <c r="B13" s="487"/>
      <c r="C13" s="277"/>
      <c r="D13" s="277"/>
      <c r="E13" s="277"/>
      <c r="F13" s="277"/>
      <c r="G13" s="277"/>
      <c r="H13" s="277"/>
      <c r="I13" s="277"/>
      <c r="J13" s="487"/>
    </row>
    <row r="14" spans="1:10" ht="15.75" x14ac:dyDescent="0.2">
      <c r="A14" s="296" t="s">
        <v>105</v>
      </c>
      <c r="B14" s="581">
        <f>SUM(B15:B16)</f>
        <v>32158.260000000002</v>
      </c>
      <c r="C14" s="293">
        <f>SUM(C15:C16)</f>
        <v>0</v>
      </c>
      <c r="D14" s="293">
        <f t="shared" ref="D14:F14" si="2">SUM(D15:D16)</f>
        <v>0</v>
      </c>
      <c r="E14" s="293">
        <f>SUM(E15:E16)</f>
        <v>0</v>
      </c>
      <c r="F14" s="293">
        <f t="shared" si="2"/>
        <v>0</v>
      </c>
      <c r="G14" s="293">
        <f>SUM(G15:G16)</f>
        <v>0</v>
      </c>
      <c r="H14" s="578">
        <f>SUM(H15:H16)</f>
        <v>0</v>
      </c>
      <c r="I14" s="293">
        <f>SUM(I15:I16)</f>
        <v>0</v>
      </c>
      <c r="J14" s="581">
        <f>SUM(J15:J16)</f>
        <v>32158.260000000002</v>
      </c>
    </row>
    <row r="15" spans="1:10" ht="15.75" x14ac:dyDescent="0.2">
      <c r="A15" s="296" t="s">
        <v>106</v>
      </c>
      <c r="B15" s="579">
        <v>17112.5</v>
      </c>
      <c r="C15" s="277"/>
      <c r="D15" s="277"/>
      <c r="E15" s="277"/>
      <c r="F15" s="277"/>
      <c r="G15" s="277"/>
      <c r="H15" s="580"/>
      <c r="I15" s="277"/>
      <c r="J15" s="579">
        <v>17112.5</v>
      </c>
    </row>
    <row r="16" spans="1:10" ht="15.75" x14ac:dyDescent="0.2">
      <c r="A16" s="296" t="s">
        <v>107</v>
      </c>
      <c r="B16" s="579">
        <v>15045.76</v>
      </c>
      <c r="C16" s="277"/>
      <c r="D16" s="277"/>
      <c r="E16" s="277"/>
      <c r="F16" s="277"/>
      <c r="G16" s="277"/>
      <c r="H16" s="580"/>
      <c r="I16" s="277"/>
      <c r="J16" s="579">
        <v>15045.76</v>
      </c>
    </row>
    <row r="17" spans="1:10" ht="15.75" x14ac:dyDescent="0.2">
      <c r="A17" s="296" t="s">
        <v>108</v>
      </c>
      <c r="B17" s="581">
        <f>B18+B19+B22+B23</f>
        <v>28583.96</v>
      </c>
      <c r="C17" s="293">
        <f>SUM(C18:C19,C22,C23)</f>
        <v>0</v>
      </c>
      <c r="D17" s="293">
        <f t="shared" ref="D17:F17" si="3">SUM(D18:D19,D22,D23)</f>
        <v>0</v>
      </c>
      <c r="E17" s="293">
        <f>SUM(E18:E19,E22,E23)</f>
        <v>0</v>
      </c>
      <c r="F17" s="293">
        <f t="shared" si="3"/>
        <v>0</v>
      </c>
      <c r="G17" s="293">
        <f>SUM(G18:G19,G22,G23)</f>
        <v>0</v>
      </c>
      <c r="H17" s="578">
        <f>SUM(H18:H19,H22,H23)</f>
        <v>0</v>
      </c>
      <c r="I17" s="293">
        <f>SUM(I18:I19,I22,I23)</f>
        <v>0</v>
      </c>
      <c r="J17" s="581">
        <f>J18+J19+J22+J23</f>
        <v>28583.96</v>
      </c>
    </row>
    <row r="18" spans="1:10" ht="15.75" x14ac:dyDescent="0.2">
      <c r="A18" s="296" t="s">
        <v>109</v>
      </c>
      <c r="B18" s="582"/>
      <c r="C18" s="277"/>
      <c r="D18" s="277"/>
      <c r="E18" s="277"/>
      <c r="F18" s="277"/>
      <c r="G18" s="277"/>
      <c r="H18" s="580"/>
      <c r="I18" s="277"/>
      <c r="J18" s="582"/>
    </row>
    <row r="19" spans="1:10" ht="15.75" x14ac:dyDescent="0.2">
      <c r="A19" s="296" t="s">
        <v>110</v>
      </c>
      <c r="B19" s="581">
        <f>SUM(B20:B21)</f>
        <v>297.8</v>
      </c>
      <c r="C19" s="293">
        <f>SUM(C20:C21)</f>
        <v>0</v>
      </c>
      <c r="D19" s="293">
        <f t="shared" ref="D19:F19" si="4">SUM(D20:D21)</f>
        <v>0</v>
      </c>
      <c r="E19" s="293">
        <f>SUM(E20:E21)</f>
        <v>0</v>
      </c>
      <c r="F19" s="293">
        <f t="shared" si="4"/>
        <v>0</v>
      </c>
      <c r="G19" s="293">
        <f>SUM(G20:G21)</f>
        <v>0</v>
      </c>
      <c r="H19" s="578">
        <f>SUM(H20:H21)</f>
        <v>0</v>
      </c>
      <c r="I19" s="293">
        <f>SUM(I20:I21)</f>
        <v>0</v>
      </c>
      <c r="J19" s="581">
        <f>SUM(J20:J21)</f>
        <v>297.8</v>
      </c>
    </row>
    <row r="20" spans="1:10" ht="15.75" x14ac:dyDescent="0.2">
      <c r="A20" s="296" t="s">
        <v>111</v>
      </c>
      <c r="B20" s="579">
        <v>297.8</v>
      </c>
      <c r="C20" s="277"/>
      <c r="D20" s="277"/>
      <c r="E20" s="277"/>
      <c r="F20" s="277"/>
      <c r="G20" s="277"/>
      <c r="H20" s="580">
        <v>0</v>
      </c>
      <c r="I20" s="277"/>
      <c r="J20" s="579">
        <v>297.8</v>
      </c>
    </row>
    <row r="21" spans="1:10" ht="31.5" x14ac:dyDescent="0.2">
      <c r="A21" s="296" t="s">
        <v>112</v>
      </c>
      <c r="B21" s="582"/>
      <c r="C21" s="277"/>
      <c r="D21" s="277"/>
      <c r="E21" s="277"/>
      <c r="F21" s="277"/>
      <c r="G21" s="277"/>
      <c r="H21" s="580"/>
      <c r="I21" s="277"/>
      <c r="J21" s="782"/>
    </row>
    <row r="22" spans="1:10" ht="15.75" x14ac:dyDescent="0.2">
      <c r="A22" s="296" t="s">
        <v>113</v>
      </c>
      <c r="B22" s="582"/>
      <c r="C22" s="277"/>
      <c r="D22" s="277"/>
      <c r="E22" s="277"/>
      <c r="F22" s="277"/>
      <c r="G22" s="277"/>
      <c r="H22" s="580"/>
      <c r="I22" s="277"/>
      <c r="J22" s="782"/>
    </row>
    <row r="23" spans="1:10" ht="15.75" x14ac:dyDescent="0.35">
      <c r="A23" s="296" t="s">
        <v>114</v>
      </c>
      <c r="B23" s="648">
        <f>536.56+196.8+8132+11206+8214.8</f>
        <v>28286.16</v>
      </c>
      <c r="C23" s="277"/>
      <c r="D23" s="277"/>
      <c r="E23" s="277"/>
      <c r="F23" s="277"/>
      <c r="G23" s="277"/>
      <c r="H23" s="580"/>
      <c r="I23" s="277"/>
      <c r="J23" s="658">
        <f>536.56+196.8+8132+11206+8214.8</f>
        <v>28286.16</v>
      </c>
    </row>
    <row r="24" spans="1:10" ht="15.75" x14ac:dyDescent="0.2">
      <c r="A24" s="295" t="s">
        <v>115</v>
      </c>
      <c r="B24" s="583">
        <f>SUM(B25:B31)</f>
        <v>2509.4699999999998</v>
      </c>
      <c r="C24" s="74">
        <f t="shared" ref="C24:J24" si="5">SUM(C25:C31)</f>
        <v>0</v>
      </c>
      <c r="D24" s="74">
        <f t="shared" si="5"/>
        <v>0</v>
      </c>
      <c r="E24" s="74">
        <f t="shared" si="5"/>
        <v>0</v>
      </c>
      <c r="F24" s="74">
        <f t="shared" si="5"/>
        <v>0</v>
      </c>
      <c r="G24" s="74">
        <f t="shared" si="5"/>
        <v>0</v>
      </c>
      <c r="H24" s="74">
        <f t="shared" si="5"/>
        <v>0</v>
      </c>
      <c r="I24" s="74">
        <f t="shared" si="5"/>
        <v>0</v>
      </c>
      <c r="J24" s="783">
        <f t="shared" si="5"/>
        <v>4144.97</v>
      </c>
    </row>
    <row r="25" spans="1:10" ht="15.75" x14ac:dyDescent="0.2">
      <c r="A25" s="296" t="s">
        <v>512</v>
      </c>
      <c r="B25" s="277"/>
      <c r="C25" s="277"/>
      <c r="D25" s="277"/>
      <c r="E25" s="277"/>
      <c r="F25" s="277"/>
      <c r="G25" s="277"/>
      <c r="H25" s="277"/>
      <c r="I25" s="277"/>
      <c r="J25" s="784"/>
    </row>
    <row r="26" spans="1:10" ht="15.75" x14ac:dyDescent="0.2">
      <c r="A26" s="296" t="s">
        <v>239</v>
      </c>
      <c r="B26" s="277"/>
      <c r="C26" s="277"/>
      <c r="D26" s="277"/>
      <c r="E26" s="277"/>
      <c r="F26" s="277"/>
      <c r="G26" s="277"/>
      <c r="H26" s="277"/>
      <c r="I26" s="277"/>
      <c r="J26" s="784"/>
    </row>
    <row r="27" spans="1:10" ht="15.75" x14ac:dyDescent="0.2">
      <c r="A27" s="296" t="s">
        <v>240</v>
      </c>
      <c r="B27" s="277"/>
      <c r="C27" s="277"/>
      <c r="D27" s="277"/>
      <c r="E27" s="277"/>
      <c r="F27" s="277"/>
      <c r="G27" s="277"/>
      <c r="H27" s="277"/>
      <c r="I27" s="277"/>
      <c r="J27" s="784"/>
    </row>
    <row r="28" spans="1:10" ht="31.5" x14ac:dyDescent="0.2">
      <c r="A28" s="296" t="s">
        <v>241</v>
      </c>
      <c r="B28" s="277"/>
      <c r="C28" s="277"/>
      <c r="D28" s="277"/>
      <c r="E28" s="277"/>
      <c r="F28" s="277"/>
      <c r="G28" s="277"/>
      <c r="H28" s="277"/>
      <c r="I28" s="277"/>
      <c r="J28" s="784"/>
    </row>
    <row r="29" spans="1:10" ht="15.75" x14ac:dyDescent="0.2">
      <c r="A29" s="296" t="s">
        <v>242</v>
      </c>
      <c r="B29" s="277"/>
      <c r="C29" s="277"/>
      <c r="D29" s="277"/>
      <c r="E29" s="277"/>
      <c r="F29" s="277"/>
      <c r="G29" s="277"/>
      <c r="H29" s="277"/>
      <c r="I29" s="277"/>
      <c r="J29" s="784"/>
    </row>
    <row r="30" spans="1:10" ht="15.75" x14ac:dyDescent="0.2">
      <c r="A30" s="296" t="s">
        <v>243</v>
      </c>
      <c r="B30" s="277"/>
      <c r="C30" s="277"/>
      <c r="D30" s="277"/>
      <c r="E30" s="277"/>
      <c r="F30" s="277"/>
      <c r="G30" s="277"/>
      <c r="H30" s="277"/>
      <c r="I30" s="277"/>
      <c r="J30" s="784"/>
    </row>
    <row r="31" spans="1:10" ht="15.75" x14ac:dyDescent="0.2">
      <c r="A31" s="296" t="s">
        <v>244</v>
      </c>
      <c r="B31" s="647">
        <v>2509.4699999999998</v>
      </c>
      <c r="C31" s="487"/>
      <c r="D31" s="487"/>
      <c r="E31" s="487"/>
      <c r="F31" s="487"/>
      <c r="G31" s="487"/>
      <c r="H31" s="487"/>
      <c r="I31" s="487"/>
      <c r="J31" s="784">
        <v>4144.97</v>
      </c>
    </row>
    <row r="32" spans="1:10" ht="15.75" x14ac:dyDescent="0.2">
      <c r="A32" s="295" t="s">
        <v>116</v>
      </c>
      <c r="B32" s="74">
        <f>SUM(B33:B35)</f>
        <v>0</v>
      </c>
      <c r="C32" s="74">
        <f>SUM(C33:C35)</f>
        <v>0</v>
      </c>
      <c r="D32" s="74">
        <f t="shared" ref="D32:J32" si="6">SUM(D33:D35)</f>
        <v>0</v>
      </c>
      <c r="E32" s="74">
        <f>SUM(E33:E35)</f>
        <v>0</v>
      </c>
      <c r="F32" s="74">
        <f t="shared" si="6"/>
        <v>0</v>
      </c>
      <c r="G32" s="74">
        <f>SUM(G33:G35)</f>
        <v>0</v>
      </c>
      <c r="H32" s="74">
        <f>SUM(H33:H35)</f>
        <v>0</v>
      </c>
      <c r="I32" s="74">
        <f>SUM(I33:I35)</f>
        <v>0</v>
      </c>
      <c r="J32" s="783">
        <f t="shared" si="6"/>
        <v>0</v>
      </c>
    </row>
    <row r="33" spans="1:10" ht="15.75" x14ac:dyDescent="0.2">
      <c r="A33" s="296" t="s">
        <v>245</v>
      </c>
      <c r="B33" s="277"/>
      <c r="C33" s="277"/>
      <c r="D33" s="277"/>
      <c r="E33" s="277"/>
      <c r="F33" s="277"/>
      <c r="G33" s="277"/>
      <c r="H33" s="277"/>
      <c r="I33" s="277"/>
      <c r="J33" s="784"/>
    </row>
    <row r="34" spans="1:10" ht="15.75" x14ac:dyDescent="0.2">
      <c r="A34" s="296" t="s">
        <v>246</v>
      </c>
      <c r="B34" s="277"/>
      <c r="C34" s="277"/>
      <c r="D34" s="277"/>
      <c r="E34" s="277"/>
      <c r="F34" s="277"/>
      <c r="G34" s="277"/>
      <c r="H34" s="277"/>
      <c r="I34" s="277"/>
      <c r="J34" s="784"/>
    </row>
    <row r="35" spans="1:10" ht="15.75" x14ac:dyDescent="0.2">
      <c r="A35" s="296" t="s">
        <v>247</v>
      </c>
      <c r="B35" s="277"/>
      <c r="C35" s="277"/>
      <c r="D35" s="277"/>
      <c r="E35" s="277"/>
      <c r="F35" s="277"/>
      <c r="G35" s="277"/>
      <c r="H35" s="277"/>
      <c r="I35" s="277"/>
      <c r="J35" s="784"/>
    </row>
    <row r="36" spans="1:10" ht="15.75" x14ac:dyDescent="0.2">
      <c r="A36" s="295" t="s">
        <v>117</v>
      </c>
      <c r="B36" s="74">
        <f t="shared" ref="B36:J36" si="7">SUM(B37:B39,B42)</f>
        <v>0</v>
      </c>
      <c r="C36" s="74">
        <f t="shared" si="7"/>
        <v>0</v>
      </c>
      <c r="D36" s="74">
        <f t="shared" si="7"/>
        <v>0</v>
      </c>
      <c r="E36" s="74">
        <f t="shared" si="7"/>
        <v>0</v>
      </c>
      <c r="F36" s="74">
        <f t="shared" si="7"/>
        <v>0</v>
      </c>
      <c r="G36" s="74">
        <f t="shared" si="7"/>
        <v>0</v>
      </c>
      <c r="H36" s="74">
        <f t="shared" si="7"/>
        <v>0</v>
      </c>
      <c r="I36" s="74">
        <f t="shared" si="7"/>
        <v>0</v>
      </c>
      <c r="J36" s="74">
        <f t="shared" si="7"/>
        <v>0</v>
      </c>
    </row>
    <row r="37" spans="1:10" ht="15.75" x14ac:dyDescent="0.2">
      <c r="A37" s="296" t="s">
        <v>118</v>
      </c>
      <c r="B37" s="277"/>
      <c r="C37" s="277"/>
      <c r="D37" s="277"/>
      <c r="E37" s="277"/>
      <c r="F37" s="277"/>
      <c r="G37" s="277"/>
      <c r="H37" s="277"/>
      <c r="I37" s="277"/>
      <c r="J37" s="277"/>
    </row>
    <row r="38" spans="1:10" ht="15.75" x14ac:dyDescent="0.2">
      <c r="A38" s="296" t="s">
        <v>119</v>
      </c>
      <c r="B38" s="277"/>
      <c r="C38" s="277"/>
      <c r="D38" s="277"/>
      <c r="E38" s="277"/>
      <c r="F38" s="277"/>
      <c r="G38" s="277"/>
      <c r="H38" s="277"/>
      <c r="I38" s="277"/>
      <c r="J38" s="277"/>
    </row>
    <row r="39" spans="1:10" ht="15.75" x14ac:dyDescent="0.2">
      <c r="A39" s="296" t="s">
        <v>120</v>
      </c>
      <c r="B39" s="293">
        <f t="shared" ref="B39:J39" si="8">SUM(B40:B41)</f>
        <v>0</v>
      </c>
      <c r="C39" s="293">
        <f t="shared" si="8"/>
        <v>0</v>
      </c>
      <c r="D39" s="293">
        <f t="shared" si="8"/>
        <v>0</v>
      </c>
      <c r="E39" s="293">
        <f t="shared" si="8"/>
        <v>0</v>
      </c>
      <c r="F39" s="293">
        <f t="shared" si="8"/>
        <v>0</v>
      </c>
      <c r="G39" s="293">
        <f t="shared" si="8"/>
        <v>0</v>
      </c>
      <c r="H39" s="293">
        <f t="shared" si="8"/>
        <v>0</v>
      </c>
      <c r="I39" s="293">
        <f t="shared" si="8"/>
        <v>0</v>
      </c>
      <c r="J39" s="293">
        <f t="shared" si="8"/>
        <v>0</v>
      </c>
    </row>
    <row r="40" spans="1:10" ht="31.5" x14ac:dyDescent="0.2">
      <c r="A40" s="296" t="s">
        <v>373</v>
      </c>
      <c r="B40" s="277"/>
      <c r="C40" s="277"/>
      <c r="D40" s="277"/>
      <c r="E40" s="277"/>
      <c r="F40" s="277"/>
      <c r="G40" s="277"/>
      <c r="H40" s="277"/>
      <c r="I40" s="277"/>
      <c r="J40" s="277"/>
    </row>
    <row r="41" spans="1:10" ht="15.75" x14ac:dyDescent="0.2">
      <c r="A41" s="296" t="s">
        <v>121</v>
      </c>
      <c r="B41" s="277"/>
      <c r="C41" s="277"/>
      <c r="D41" s="277"/>
      <c r="E41" s="277"/>
      <c r="F41" s="277"/>
      <c r="G41" s="277"/>
      <c r="H41" s="277"/>
      <c r="I41" s="277"/>
      <c r="J41" s="277"/>
    </row>
    <row r="42" spans="1:10" ht="31.5" x14ac:dyDescent="0.2">
      <c r="A42" s="296" t="s">
        <v>122</v>
      </c>
      <c r="B42" s="277"/>
      <c r="C42" s="277"/>
      <c r="D42" s="277"/>
      <c r="E42" s="277"/>
      <c r="F42" s="277"/>
      <c r="G42" s="277"/>
      <c r="H42" s="277"/>
      <c r="I42" s="277"/>
      <c r="J42" s="277"/>
    </row>
    <row r="43" spans="1:10" ht="15.75" x14ac:dyDescent="0.2">
      <c r="A43" s="297"/>
      <c r="B43" s="297"/>
      <c r="C43" s="297"/>
      <c r="D43" s="297"/>
      <c r="E43" s="297"/>
      <c r="F43" s="297"/>
      <c r="G43" s="297"/>
      <c r="H43" s="297"/>
      <c r="I43" s="297"/>
      <c r="J43" s="297"/>
    </row>
    <row r="44" spans="1:10" s="282" customFormat="1" x14ac:dyDescent="0.2"/>
    <row r="45" spans="1:10" s="282" customFormat="1" x14ac:dyDescent="0.2">
      <c r="A45" s="287"/>
    </row>
    <row r="46" spans="1:10" s="2" customFormat="1" ht="15.75" x14ac:dyDescent="0.35">
      <c r="A46" s="64" t="s">
        <v>93</v>
      </c>
      <c r="D46" s="233"/>
    </row>
    <row r="47" spans="1:10" s="2" customFormat="1" ht="15.75" x14ac:dyDescent="0.35">
      <c r="D47" s="238"/>
      <c r="E47" s="238"/>
      <c r="F47" s="238"/>
      <c r="G47" s="238"/>
      <c r="I47" s="238"/>
    </row>
    <row r="48" spans="1:10" s="2" customFormat="1" ht="15.75" x14ac:dyDescent="0.35">
      <c r="B48" s="63"/>
      <c r="C48" s="63"/>
      <c r="F48" s="63"/>
      <c r="G48" s="290"/>
      <c r="H48" s="63"/>
      <c r="I48" s="238"/>
      <c r="J48" s="238"/>
    </row>
    <row r="49" spans="1:10" s="2" customFormat="1" ht="15.75" x14ac:dyDescent="0.35">
      <c r="B49" s="62" t="s">
        <v>248</v>
      </c>
      <c r="F49" s="12" t="s">
        <v>253</v>
      </c>
      <c r="G49" s="291"/>
      <c r="I49" s="238"/>
      <c r="J49" s="238"/>
    </row>
    <row r="50" spans="1:10" s="2" customFormat="1" ht="15.75" x14ac:dyDescent="0.35">
      <c r="B50" s="58" t="s">
        <v>123</v>
      </c>
      <c r="F50" s="2" t="s">
        <v>249</v>
      </c>
      <c r="G50" s="238"/>
      <c r="I50" s="238"/>
      <c r="J50" s="238"/>
    </row>
    <row r="51" spans="1:10" s="238" customFormat="1" ht="15.75" x14ac:dyDescent="0.35">
      <c r="A51" s="2"/>
      <c r="B51" s="287"/>
      <c r="H51" s="287"/>
    </row>
    <row r="52" spans="1:10" s="2" customFormat="1" ht="15.75" x14ac:dyDescent="0.35">
      <c r="A52" s="11"/>
      <c r="B52" s="11"/>
      <c r="C52" s="11"/>
    </row>
    <row r="53" spans="1:10" ht="15.75" x14ac:dyDescent="0.2">
      <c r="A53" s="297"/>
      <c r="B53" s="297"/>
      <c r="C53" s="297"/>
      <c r="D53" s="297"/>
      <c r="E53" s="297"/>
      <c r="F53" s="297"/>
      <c r="G53" s="297"/>
      <c r="H53" s="297"/>
      <c r="I53" s="297"/>
      <c r="J53" s="297"/>
    </row>
  </sheetData>
  <mergeCells count="6">
    <mergeCell ref="B7:C7"/>
    <mergeCell ref="D7:E7"/>
    <mergeCell ref="F7:G7"/>
    <mergeCell ref="I7:J7"/>
    <mergeCell ref="I1:J1"/>
    <mergeCell ref="I2:J2"/>
  </mergeCells>
  <pageMargins left="0.25" right="0.25" top="0.75" bottom="0.75" header="0.3" footer="0.3"/>
  <pageSetup paperSize="9" scale="55" orientation="landscape"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H46"/>
  <sheetViews>
    <sheetView showGridLines="0" view="pageBreakPreview" zoomScale="80" zoomScaleNormal="100" zoomScaleSheetLayoutView="80" workbookViewId="0">
      <selection activeCell="D24" sqref="D24"/>
    </sheetView>
  </sheetViews>
  <sheetFormatPr defaultColWidth="9.140625" defaultRowHeight="15.75" x14ac:dyDescent="0.35"/>
  <cols>
    <col min="1" max="1" width="16.28515625" style="2" customWidth="1"/>
    <col min="2" max="2" width="75.42578125" style="2" customWidth="1"/>
    <col min="3" max="3" width="16.140625" style="2" customWidth="1"/>
    <col min="4" max="4" width="14.7109375" style="2" customWidth="1"/>
    <col min="5" max="5" width="9.140625" style="2"/>
    <col min="6" max="6" width="15.85546875" style="2" bestFit="1" customWidth="1"/>
    <col min="7" max="16384" width="9.140625" style="2"/>
  </cols>
  <sheetData>
    <row r="1" spans="1:6" x14ac:dyDescent="0.35">
      <c r="A1" s="67" t="s">
        <v>479</v>
      </c>
      <c r="B1" s="68"/>
      <c r="C1" s="692" t="s">
        <v>94</v>
      </c>
      <c r="D1" s="692"/>
    </row>
    <row r="2" spans="1:6" x14ac:dyDescent="0.35">
      <c r="A2" s="68" t="s">
        <v>124</v>
      </c>
      <c r="B2" s="68"/>
      <c r="C2" s="690" t="str">
        <f>'ფორმა N1'!M2</f>
        <v>23.08.2023-12.09.2023</v>
      </c>
      <c r="D2" s="691"/>
    </row>
    <row r="3" spans="1:6" x14ac:dyDescent="0.35">
      <c r="A3" s="67"/>
      <c r="B3" s="68"/>
      <c r="C3" s="235"/>
      <c r="D3" s="235"/>
    </row>
    <row r="4" spans="1:6" x14ac:dyDescent="0.35">
      <c r="A4" s="69" t="s">
        <v>254</v>
      </c>
      <c r="B4" s="92"/>
      <c r="C4" s="93"/>
      <c r="D4" s="68"/>
    </row>
    <row r="5" spans="1:6" x14ac:dyDescent="0.35">
      <c r="A5" s="162" t="str">
        <f>'ფორმა N1'!D4</f>
        <v>მპგ "ევროპული საქართველო-მოძრაობა თავისუფლებისთვის"</v>
      </c>
      <c r="B5" s="12"/>
      <c r="C5" s="12"/>
    </row>
    <row r="6" spans="1:6" x14ac:dyDescent="0.35">
      <c r="A6" s="94"/>
      <c r="B6" s="94"/>
      <c r="C6" s="94"/>
      <c r="D6" s="95"/>
    </row>
    <row r="7" spans="1:6" x14ac:dyDescent="0.35">
      <c r="A7" s="68"/>
      <c r="B7" s="68"/>
      <c r="C7" s="68"/>
      <c r="D7" s="68"/>
    </row>
    <row r="8" spans="1:6" s="6" customFormat="1" ht="39" customHeight="1" x14ac:dyDescent="0.35">
      <c r="A8" s="96" t="s">
        <v>64</v>
      </c>
      <c r="B8" s="71" t="s">
        <v>230</v>
      </c>
      <c r="C8" s="71" t="s">
        <v>66</v>
      </c>
      <c r="D8" s="71" t="s">
        <v>67</v>
      </c>
    </row>
    <row r="9" spans="1:6" s="7" customFormat="1" ht="16.5" customHeight="1" x14ac:dyDescent="0.35">
      <c r="A9" s="163">
        <v>1</v>
      </c>
      <c r="B9" s="163" t="s">
        <v>65</v>
      </c>
      <c r="C9" s="457">
        <f>SUM(C10,C26)</f>
        <v>0</v>
      </c>
      <c r="D9" s="457">
        <f>SUM(D10,D26)</f>
        <v>0</v>
      </c>
    </row>
    <row r="10" spans="1:6" s="7" customFormat="1" ht="16.5" customHeight="1" x14ac:dyDescent="0.35">
      <c r="A10" s="78">
        <v>1.1000000000000001</v>
      </c>
      <c r="B10" s="78" t="s">
        <v>69</v>
      </c>
      <c r="C10" s="457">
        <f>SUM(C11,C12,C16,C19,C25,C26)</f>
        <v>0</v>
      </c>
      <c r="D10" s="457">
        <f>SUM(D11,D12,D16,D19,D24,D25)</f>
        <v>0</v>
      </c>
    </row>
    <row r="11" spans="1:6" s="9" customFormat="1" ht="16.5" customHeight="1" x14ac:dyDescent="0.35">
      <c r="A11" s="79" t="s">
        <v>30</v>
      </c>
      <c r="B11" s="79" t="s">
        <v>68</v>
      </c>
      <c r="C11" s="382"/>
      <c r="D11" s="382"/>
    </row>
    <row r="12" spans="1:6" s="10" customFormat="1" ht="16.5" customHeight="1" x14ac:dyDescent="0.35">
      <c r="A12" s="79" t="s">
        <v>31</v>
      </c>
      <c r="B12" s="79" t="s">
        <v>283</v>
      </c>
      <c r="C12" s="535">
        <f>SUM(C13:C15)</f>
        <v>0</v>
      </c>
      <c r="D12" s="535">
        <f>SUM(D13:D15)</f>
        <v>0</v>
      </c>
      <c r="F12" s="61"/>
    </row>
    <row r="13" spans="1:6" s="3" customFormat="1" ht="16.5" customHeight="1" x14ac:dyDescent="0.35">
      <c r="A13" s="88" t="s">
        <v>70</v>
      </c>
      <c r="B13" s="88" t="s">
        <v>286</v>
      </c>
      <c r="C13" s="486">
        <v>0</v>
      </c>
      <c r="D13" s="486">
        <v>0</v>
      </c>
    </row>
    <row r="14" spans="1:6" s="3" customFormat="1" ht="16.5" customHeight="1" x14ac:dyDescent="0.35">
      <c r="A14" s="88" t="s">
        <v>408</v>
      </c>
      <c r="B14" s="88" t="s">
        <v>407</v>
      </c>
      <c r="C14" s="382"/>
      <c r="D14" s="382"/>
    </row>
    <row r="15" spans="1:6" s="3" customFormat="1" ht="16.5" customHeight="1" x14ac:dyDescent="0.35">
      <c r="A15" s="88" t="s">
        <v>409</v>
      </c>
      <c r="B15" s="88" t="s">
        <v>83</v>
      </c>
      <c r="C15" s="382"/>
      <c r="D15" s="382"/>
    </row>
    <row r="16" spans="1:6" s="3" customFormat="1" ht="16.5" customHeight="1" x14ac:dyDescent="0.35">
      <c r="A16" s="79" t="s">
        <v>71</v>
      </c>
      <c r="B16" s="79" t="s">
        <v>72</v>
      </c>
      <c r="C16" s="368">
        <f>SUM(C17:C18)</f>
        <v>0</v>
      </c>
      <c r="D16" s="368">
        <f>SUM(D17:D18)</f>
        <v>0</v>
      </c>
    </row>
    <row r="17" spans="1:4" s="3" customFormat="1" ht="16.5" customHeight="1" x14ac:dyDescent="0.35">
      <c r="A17" s="88" t="s">
        <v>73</v>
      </c>
      <c r="B17" s="88" t="s">
        <v>75</v>
      </c>
      <c r="C17" s="382"/>
      <c r="D17" s="382"/>
    </row>
    <row r="18" spans="1:4" s="3" customFormat="1" ht="32.25" customHeight="1" x14ac:dyDescent="0.35">
      <c r="A18" s="88" t="s">
        <v>74</v>
      </c>
      <c r="B18" s="88" t="s">
        <v>449</v>
      </c>
      <c r="C18" s="382"/>
      <c r="D18" s="382"/>
    </row>
    <row r="19" spans="1:4" s="3" customFormat="1" ht="16.5" customHeight="1" x14ac:dyDescent="0.35">
      <c r="A19" s="79" t="s">
        <v>76</v>
      </c>
      <c r="B19" s="79" t="s">
        <v>363</v>
      </c>
      <c r="C19" s="368">
        <f>SUM(C20:C23)</f>
        <v>0</v>
      </c>
      <c r="D19" s="368">
        <f>SUM(D20:D23)</f>
        <v>0</v>
      </c>
    </row>
    <row r="20" spans="1:4" s="3" customFormat="1" ht="16.5" customHeight="1" x14ac:dyDescent="0.35">
      <c r="A20" s="88" t="s">
        <v>77</v>
      </c>
      <c r="B20" s="88" t="s">
        <v>505</v>
      </c>
      <c r="C20" s="382"/>
      <c r="D20" s="382"/>
    </row>
    <row r="21" spans="1:4" s="3" customFormat="1" ht="31.5" x14ac:dyDescent="0.35">
      <c r="A21" s="88" t="s">
        <v>78</v>
      </c>
      <c r="B21" s="88" t="s">
        <v>415</v>
      </c>
      <c r="C21" s="382"/>
      <c r="D21" s="382"/>
    </row>
    <row r="22" spans="1:4" s="3" customFormat="1" x14ac:dyDescent="0.35">
      <c r="A22" s="88" t="s">
        <v>79</v>
      </c>
      <c r="B22" s="88" t="s">
        <v>434</v>
      </c>
      <c r="C22" s="382"/>
      <c r="D22" s="382"/>
    </row>
    <row r="23" spans="1:4" s="3" customFormat="1" ht="31.5" x14ac:dyDescent="0.35">
      <c r="A23" s="88" t="s">
        <v>80</v>
      </c>
      <c r="B23" s="88" t="s">
        <v>480</v>
      </c>
      <c r="C23" s="382"/>
      <c r="D23" s="382"/>
    </row>
    <row r="24" spans="1:4" s="3" customFormat="1" ht="16.5" customHeight="1" x14ac:dyDescent="0.35">
      <c r="A24" s="79" t="s">
        <v>81</v>
      </c>
      <c r="B24" s="79" t="s">
        <v>377</v>
      </c>
      <c r="C24" s="382"/>
      <c r="D24" s="382"/>
    </row>
    <row r="25" spans="1:4" s="3" customFormat="1" x14ac:dyDescent="0.35">
      <c r="A25" s="79" t="s">
        <v>232</v>
      </c>
      <c r="B25" s="79" t="s">
        <v>383</v>
      </c>
      <c r="C25" s="382"/>
      <c r="D25" s="536"/>
    </row>
    <row r="26" spans="1:4" ht="16.5" customHeight="1" x14ac:dyDescent="0.35">
      <c r="A26" s="78">
        <v>1.2</v>
      </c>
      <c r="B26" s="78" t="s">
        <v>82</v>
      </c>
      <c r="C26" s="457">
        <f>SUM(C27,C31,C35)</f>
        <v>0</v>
      </c>
      <c r="D26" s="457">
        <f>SUM(D27,D31,D35)</f>
        <v>0</v>
      </c>
    </row>
    <row r="27" spans="1:4" ht="16.5" customHeight="1" x14ac:dyDescent="0.35">
      <c r="A27" s="79" t="s">
        <v>32</v>
      </c>
      <c r="B27" s="79" t="s">
        <v>286</v>
      </c>
      <c r="C27" s="368">
        <f>SUM(C28:C30)</f>
        <v>0</v>
      </c>
      <c r="D27" s="368">
        <f>SUM(D28:D30)</f>
        <v>0</v>
      </c>
    </row>
    <row r="28" spans="1:4" x14ac:dyDescent="0.35">
      <c r="A28" s="165" t="s">
        <v>84</v>
      </c>
      <c r="B28" s="165" t="s">
        <v>284</v>
      </c>
      <c r="C28" s="382"/>
      <c r="D28" s="382"/>
    </row>
    <row r="29" spans="1:4" x14ac:dyDescent="0.35">
      <c r="A29" s="165" t="s">
        <v>85</v>
      </c>
      <c r="B29" s="165" t="s">
        <v>287</v>
      </c>
      <c r="C29" s="382"/>
      <c r="D29" s="382"/>
    </row>
    <row r="30" spans="1:4" x14ac:dyDescent="0.35">
      <c r="A30" s="165" t="s">
        <v>384</v>
      </c>
      <c r="B30" s="165" t="s">
        <v>285</v>
      </c>
      <c r="C30" s="382"/>
      <c r="D30" s="382"/>
    </row>
    <row r="31" spans="1:4" x14ac:dyDescent="0.35">
      <c r="A31" s="79" t="s">
        <v>33</v>
      </c>
      <c r="B31" s="79" t="s">
        <v>407</v>
      </c>
      <c r="C31" s="368">
        <f>SUM(C32:C34)</f>
        <v>0</v>
      </c>
      <c r="D31" s="368">
        <f>SUM(D32:D34)</f>
        <v>0</v>
      </c>
    </row>
    <row r="32" spans="1:4" x14ac:dyDescent="0.35">
      <c r="A32" s="165" t="s">
        <v>12</v>
      </c>
      <c r="B32" s="165" t="s">
        <v>410</v>
      </c>
      <c r="C32" s="382"/>
      <c r="D32" s="382"/>
    </row>
    <row r="33" spans="1:8" x14ac:dyDescent="0.35">
      <c r="A33" s="165" t="s">
        <v>13</v>
      </c>
      <c r="B33" s="165" t="s">
        <v>411</v>
      </c>
      <c r="C33" s="8"/>
      <c r="D33" s="8"/>
    </row>
    <row r="34" spans="1:8" x14ac:dyDescent="0.35">
      <c r="A34" s="165" t="s">
        <v>261</v>
      </c>
      <c r="B34" s="165" t="s">
        <v>412</v>
      </c>
      <c r="C34" s="8"/>
      <c r="D34" s="8"/>
    </row>
    <row r="35" spans="1:8" ht="27.75" customHeight="1" x14ac:dyDescent="0.35">
      <c r="A35" s="79" t="s">
        <v>34</v>
      </c>
      <c r="B35" s="174" t="s">
        <v>440</v>
      </c>
      <c r="C35" s="8"/>
      <c r="D35" s="382"/>
    </row>
    <row r="36" spans="1:8" x14ac:dyDescent="0.35">
      <c r="D36" s="23"/>
      <c r="E36" s="23"/>
    </row>
    <row r="37" spans="1:8" x14ac:dyDescent="0.35">
      <c r="A37" s="1"/>
      <c r="D37" s="23"/>
      <c r="E37" s="23"/>
    </row>
    <row r="38" spans="1:8" x14ac:dyDescent="0.35">
      <c r="D38" s="23"/>
      <c r="E38" s="23"/>
    </row>
    <row r="39" spans="1:8" x14ac:dyDescent="0.35">
      <c r="D39" s="23"/>
      <c r="E39" s="23"/>
    </row>
    <row r="40" spans="1:8" x14ac:dyDescent="0.35">
      <c r="A40" s="62" t="s">
        <v>93</v>
      </c>
      <c r="D40" s="23"/>
      <c r="E40" s="23"/>
    </row>
    <row r="41" spans="1:8" x14ac:dyDescent="0.35">
      <c r="D41" s="23"/>
      <c r="E41" s="324"/>
      <c r="F41" s="238"/>
      <c r="G41" s="238"/>
      <c r="H41" s="238"/>
    </row>
    <row r="42" spans="1:8" x14ac:dyDescent="0.35">
      <c r="D42" s="98"/>
      <c r="E42" s="324"/>
      <c r="F42" s="238"/>
      <c r="G42" s="238"/>
      <c r="H42" s="238"/>
    </row>
    <row r="43" spans="1:8" x14ac:dyDescent="0.35">
      <c r="A43" s="238"/>
      <c r="B43" s="62" t="s">
        <v>251</v>
      </c>
      <c r="D43" s="98"/>
      <c r="E43" s="324"/>
      <c r="F43" s="238"/>
      <c r="G43" s="238"/>
      <c r="H43" s="238"/>
    </row>
    <row r="44" spans="1:8" x14ac:dyDescent="0.35">
      <c r="A44" s="238"/>
      <c r="B44" s="2" t="s">
        <v>250</v>
      </c>
      <c r="D44" s="98"/>
      <c r="E44" s="324"/>
      <c r="F44" s="238"/>
      <c r="G44" s="238"/>
      <c r="H44" s="238"/>
    </row>
    <row r="45" spans="1:8" s="238" customFormat="1" ht="12.75" x14ac:dyDescent="0.2">
      <c r="B45" s="58" t="s">
        <v>123</v>
      </c>
      <c r="D45" s="324"/>
      <c r="E45" s="324"/>
    </row>
    <row r="46" spans="1:8" x14ac:dyDescent="0.35">
      <c r="D46" s="23"/>
      <c r="E46" s="23"/>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2" orientation="portrait" r:id="rId1"/>
  <headerFooter alignWithMargins="0"/>
  <ignoredErrors>
    <ignoredError sqref="D31" formulaRange="1"/>
    <ignoredError sqref="C14:D16" unlocked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L30"/>
  <sheetViews>
    <sheetView showGridLines="0" view="pageBreakPreview" zoomScale="80" zoomScaleNormal="100" zoomScaleSheetLayoutView="80" workbookViewId="0">
      <selection activeCell="G13" sqref="G13"/>
    </sheetView>
  </sheetViews>
  <sheetFormatPr defaultColWidth="9.140625" defaultRowHeight="12.75" x14ac:dyDescent="0.2"/>
  <cols>
    <col min="1" max="1" width="4.7109375" style="21" customWidth="1"/>
    <col min="2" max="2" width="29.85546875" style="21" bestFit="1" customWidth="1"/>
    <col min="3" max="3" width="43.5703125" style="21" customWidth="1"/>
    <col min="4" max="4" width="20" style="21" customWidth="1"/>
    <col min="5" max="5" width="14.140625" style="20" customWidth="1"/>
    <col min="6" max="6" width="20.7109375" style="20" customWidth="1"/>
    <col min="7" max="7" width="32.42578125" style="20" customWidth="1"/>
    <col min="8" max="8" width="28" style="20" customWidth="1"/>
    <col min="9" max="9" width="10.42578125" style="20" customWidth="1"/>
    <col min="10" max="10" width="9.85546875" style="56" customWidth="1"/>
    <col min="11" max="11" width="12.7109375" style="56" customWidth="1"/>
    <col min="12" max="12" width="9.140625" style="57"/>
    <col min="13" max="16384" width="9.140625" style="21"/>
  </cols>
  <sheetData>
    <row r="1" spans="1:12" s="20" customFormat="1" ht="15.75" x14ac:dyDescent="0.2">
      <c r="A1" s="739" t="s">
        <v>475</v>
      </c>
      <c r="B1" s="739"/>
      <c r="C1" s="739"/>
      <c r="D1" s="739"/>
      <c r="E1" s="116"/>
      <c r="F1" s="116"/>
      <c r="G1" s="122"/>
      <c r="H1" s="91" t="s">
        <v>182</v>
      </c>
      <c r="I1" s="122"/>
      <c r="J1" s="59"/>
      <c r="K1" s="59"/>
      <c r="L1" s="59"/>
    </row>
    <row r="2" spans="1:12" s="20" customFormat="1" ht="15.75" x14ac:dyDescent="0.35">
      <c r="A2" s="95" t="s">
        <v>124</v>
      </c>
      <c r="B2" s="116"/>
      <c r="C2" s="116"/>
      <c r="D2" s="116">
        <v>10</v>
      </c>
      <c r="E2" s="116"/>
      <c r="F2" s="116"/>
      <c r="G2" s="123"/>
      <c r="H2" s="124" t="str">
        <f>'ფორმა N1'!M2</f>
        <v>23.08.2023-12.09.2023</v>
      </c>
      <c r="I2" s="123"/>
      <c r="J2" s="59"/>
      <c r="K2" s="59"/>
      <c r="L2" s="59"/>
    </row>
    <row r="3" spans="1:12" s="20" customFormat="1" ht="15.75" x14ac:dyDescent="0.2">
      <c r="A3" s="116"/>
      <c r="B3" s="116"/>
      <c r="C3" s="116"/>
      <c r="D3" s="116"/>
      <c r="E3" s="116"/>
      <c r="F3" s="116"/>
      <c r="G3" s="123"/>
      <c r="H3" s="119"/>
      <c r="I3" s="123"/>
      <c r="J3" s="59"/>
      <c r="K3" s="59"/>
      <c r="L3" s="59"/>
    </row>
    <row r="4" spans="1:12" s="2" customFormat="1" ht="15.75" x14ac:dyDescent="0.35">
      <c r="A4" s="68" t="str">
        <f>'ფორმა N2'!A4</f>
        <v>ანგარიშვალდებული პირის დასახელება:</v>
      </c>
      <c r="B4" s="68"/>
      <c r="C4" s="68"/>
      <c r="D4" s="68"/>
      <c r="E4" s="116"/>
      <c r="F4" s="116"/>
      <c r="G4" s="116"/>
      <c r="H4" s="116"/>
      <c r="I4" s="122"/>
      <c r="J4" s="56"/>
      <c r="K4" s="56"/>
      <c r="L4" s="20"/>
    </row>
    <row r="5" spans="1:12" s="2" customFormat="1" ht="15.75" x14ac:dyDescent="0.35">
      <c r="A5" s="103" t="str">
        <f>'ფორმა N1'!D4</f>
        <v>მპგ "ევროპული საქართველო-მოძრაობა თავისუფლებისთვის"</v>
      </c>
      <c r="B5" s="104"/>
      <c r="C5" s="104"/>
      <c r="D5" s="104"/>
      <c r="E5" s="125"/>
      <c r="F5" s="126"/>
      <c r="G5" s="126"/>
      <c r="H5" s="126"/>
      <c r="I5" s="122"/>
      <c r="J5" s="56"/>
      <c r="K5" s="56"/>
      <c r="L5" s="12"/>
    </row>
    <row r="6" spans="1:12" s="20" customFormat="1" ht="13.5" x14ac:dyDescent="0.2">
      <c r="A6" s="120"/>
      <c r="B6" s="121"/>
      <c r="C6" s="121"/>
      <c r="D6" s="121"/>
      <c r="E6" s="116"/>
      <c r="F6" s="116"/>
      <c r="G6" s="116"/>
      <c r="H6" s="116"/>
      <c r="I6" s="122"/>
      <c r="J6" s="56"/>
      <c r="K6" s="56"/>
      <c r="L6" s="56"/>
    </row>
    <row r="7" spans="1:12" ht="31.5" x14ac:dyDescent="0.2">
      <c r="A7" s="113" t="s">
        <v>64</v>
      </c>
      <c r="B7" s="113" t="s">
        <v>339</v>
      </c>
      <c r="C7" s="114" t="s">
        <v>340</v>
      </c>
      <c r="D7" s="114" t="s">
        <v>216</v>
      </c>
      <c r="E7" s="114" t="s">
        <v>221</v>
      </c>
      <c r="F7" s="114" t="s">
        <v>222</v>
      </c>
      <c r="G7" s="114" t="s">
        <v>223</v>
      </c>
      <c r="H7" s="114" t="s">
        <v>224</v>
      </c>
      <c r="I7" s="122"/>
    </row>
    <row r="8" spans="1:12" ht="15.75" x14ac:dyDescent="0.2">
      <c r="A8" s="113">
        <v>1</v>
      </c>
      <c r="B8" s="113">
        <v>2</v>
      </c>
      <c r="C8" s="114">
        <v>3</v>
      </c>
      <c r="D8" s="113">
        <v>4</v>
      </c>
      <c r="E8" s="114">
        <v>5</v>
      </c>
      <c r="F8" s="113">
        <v>6</v>
      </c>
      <c r="G8" s="114">
        <v>7</v>
      </c>
      <c r="H8" s="114">
        <v>8</v>
      </c>
      <c r="I8" s="122"/>
    </row>
    <row r="9" spans="1:12" s="619" customFormat="1" ht="34.5" customHeight="1" x14ac:dyDescent="0.2">
      <c r="A9" s="584">
        <v>1</v>
      </c>
      <c r="B9" s="436" t="s">
        <v>528</v>
      </c>
      <c r="C9" s="585" t="s">
        <v>529</v>
      </c>
      <c r="D9" s="617" t="s">
        <v>530</v>
      </c>
      <c r="E9" s="586">
        <v>319</v>
      </c>
      <c r="F9" s="617">
        <v>10800</v>
      </c>
      <c r="G9" s="585" t="s">
        <v>573</v>
      </c>
      <c r="H9" s="585" t="s">
        <v>531</v>
      </c>
      <c r="I9" s="618"/>
    </row>
    <row r="10" spans="1:12" s="619" customFormat="1" ht="34.5" customHeight="1" x14ac:dyDescent="0.2">
      <c r="A10" s="584">
        <v>2</v>
      </c>
      <c r="B10" s="436" t="s">
        <v>219</v>
      </c>
      <c r="C10" s="587" t="s">
        <v>532</v>
      </c>
      <c r="D10" s="587" t="s">
        <v>533</v>
      </c>
      <c r="E10" s="620">
        <v>230</v>
      </c>
      <c r="F10" s="617">
        <v>700</v>
      </c>
      <c r="G10" s="587" t="s">
        <v>534</v>
      </c>
      <c r="H10" s="587" t="s">
        <v>535</v>
      </c>
      <c r="I10" s="618"/>
    </row>
    <row r="11" spans="1:12" s="619" customFormat="1" ht="34.5" customHeight="1" x14ac:dyDescent="0.2">
      <c r="A11" s="584">
        <v>3</v>
      </c>
      <c r="B11" s="436" t="s">
        <v>219</v>
      </c>
      <c r="C11" s="587" t="s">
        <v>536</v>
      </c>
      <c r="D11" s="587" t="s">
        <v>537</v>
      </c>
      <c r="E11" s="620">
        <v>44</v>
      </c>
      <c r="F11" s="617">
        <v>625</v>
      </c>
      <c r="G11" s="587" t="s">
        <v>560</v>
      </c>
      <c r="H11" s="587" t="s">
        <v>538</v>
      </c>
      <c r="I11" s="618"/>
    </row>
    <row r="12" spans="1:12" s="526" customFormat="1" ht="14.25" customHeight="1" x14ac:dyDescent="0.2">
      <c r="A12" s="584"/>
      <c r="B12" s="436"/>
      <c r="C12" s="588"/>
      <c r="D12" s="589"/>
      <c r="E12" s="590"/>
      <c r="F12" s="591"/>
      <c r="G12" s="588"/>
      <c r="H12" s="588"/>
      <c r="I12" s="525"/>
    </row>
    <row r="13" spans="1:12" s="528" customFormat="1" ht="14.25" customHeight="1" x14ac:dyDescent="0.2">
      <c r="A13" s="584"/>
      <c r="B13" s="436"/>
      <c r="C13" s="592"/>
      <c r="D13" s="437"/>
      <c r="E13" s="593"/>
      <c r="F13" s="594"/>
      <c r="G13" s="588"/>
      <c r="H13" s="588"/>
      <c r="I13" s="527"/>
    </row>
    <row r="14" spans="1:12" s="528" customFormat="1" ht="14.25" customHeight="1" x14ac:dyDescent="0.2">
      <c r="A14" s="584"/>
      <c r="B14" s="436"/>
      <c r="C14" s="402"/>
      <c r="D14" s="437"/>
      <c r="E14" s="595"/>
      <c r="F14" s="403"/>
      <c r="G14" s="588"/>
      <c r="H14" s="405"/>
      <c r="I14" s="527"/>
    </row>
    <row r="15" spans="1:12" s="528" customFormat="1" ht="14.25" customHeight="1" x14ac:dyDescent="0.2">
      <c r="A15" s="584"/>
      <c r="B15" s="436"/>
      <c r="C15" s="402"/>
      <c r="D15" s="596"/>
      <c r="E15" s="597"/>
      <c r="F15" s="560"/>
      <c r="G15" s="598"/>
      <c r="H15" s="565"/>
      <c r="I15" s="527"/>
    </row>
    <row r="16" spans="1:12" s="528" customFormat="1" ht="14.25" customHeight="1" x14ac:dyDescent="0.2">
      <c r="A16" s="584"/>
      <c r="B16" s="436"/>
      <c r="C16" s="592"/>
      <c r="D16" s="437"/>
      <c r="E16" s="593"/>
      <c r="F16" s="594"/>
      <c r="G16" s="588"/>
      <c r="H16" s="588"/>
      <c r="I16" s="527"/>
    </row>
    <row r="17" spans="1:12" s="528" customFormat="1" ht="14.25" customHeight="1" x14ac:dyDescent="0.2">
      <c r="A17" s="584"/>
      <c r="B17" s="436"/>
      <c r="C17" s="592"/>
      <c r="D17" s="437"/>
      <c r="E17" s="593"/>
      <c r="F17" s="594"/>
      <c r="G17" s="588"/>
      <c r="H17" s="411"/>
      <c r="I17" s="527"/>
    </row>
    <row r="18" spans="1:12" s="528" customFormat="1" ht="14.25" customHeight="1" x14ac:dyDescent="0.2">
      <c r="A18" s="584"/>
      <c r="B18" s="436"/>
      <c r="C18" s="592"/>
      <c r="D18" s="437"/>
      <c r="E18" s="593"/>
      <c r="F18" s="594"/>
      <c r="G18" s="588"/>
      <c r="H18" s="599"/>
      <c r="I18" s="527"/>
    </row>
    <row r="19" spans="1:12" s="528" customFormat="1" ht="14.25" customHeight="1" x14ac:dyDescent="0.2">
      <c r="A19" s="584"/>
      <c r="B19" s="436"/>
      <c r="C19" s="592"/>
      <c r="D19" s="437"/>
      <c r="E19" s="593"/>
      <c r="F19" s="594"/>
      <c r="G19" s="588"/>
      <c r="H19" s="588"/>
      <c r="I19" s="527"/>
    </row>
    <row r="20" spans="1:12" s="528" customFormat="1" ht="14.25" customHeight="1" x14ac:dyDescent="0.2">
      <c r="A20" s="584"/>
      <c r="B20" s="436"/>
      <c r="C20" s="588"/>
      <c r="D20" s="588"/>
      <c r="E20" s="593"/>
      <c r="F20" s="594"/>
      <c r="G20" s="588"/>
      <c r="H20" s="588"/>
      <c r="I20" s="527"/>
    </row>
    <row r="21" spans="1:12" s="528" customFormat="1" ht="14.25" customHeight="1" x14ac:dyDescent="0.2">
      <c r="A21" s="584"/>
      <c r="B21" s="436"/>
      <c r="C21" s="600"/>
      <c r="D21" s="587"/>
      <c r="E21" s="586"/>
      <c r="F21" s="601"/>
      <c r="G21" s="588"/>
      <c r="H21" s="585"/>
      <c r="I21" s="527"/>
    </row>
    <row r="22" spans="1:12" s="528" customFormat="1" ht="14.25" customHeight="1" x14ac:dyDescent="0.2">
      <c r="A22" s="584"/>
      <c r="B22" s="436"/>
      <c r="C22" s="600"/>
      <c r="D22" s="587"/>
      <c r="E22" s="586"/>
      <c r="F22" s="601"/>
      <c r="G22" s="588"/>
      <c r="H22" s="585"/>
      <c r="I22" s="527"/>
    </row>
    <row r="23" spans="1:12" s="528" customFormat="1" ht="14.25" customHeight="1" x14ac:dyDescent="0.2">
      <c r="A23" s="584"/>
      <c r="B23" s="436"/>
      <c r="C23" s="592"/>
      <c r="D23" s="437"/>
      <c r="E23" s="593"/>
      <c r="F23" s="588"/>
      <c r="G23" s="588"/>
      <c r="H23" s="588"/>
      <c r="I23" s="527"/>
    </row>
    <row r="24" spans="1:12" s="528" customFormat="1" ht="14.25" customHeight="1" x14ac:dyDescent="0.2">
      <c r="A24" s="584"/>
      <c r="B24" s="436"/>
      <c r="C24" s="600"/>
      <c r="D24" s="587"/>
      <c r="E24" s="586"/>
      <c r="F24" s="602"/>
      <c r="G24" s="588"/>
      <c r="H24" s="588"/>
      <c r="I24" s="527"/>
    </row>
    <row r="25" spans="1:12" s="528" customFormat="1" ht="14.25" customHeight="1" x14ac:dyDescent="0.2">
      <c r="A25" s="584"/>
      <c r="B25" s="436"/>
      <c r="C25" s="588"/>
      <c r="D25" s="588"/>
      <c r="E25" s="593"/>
      <c r="F25" s="588"/>
      <c r="G25" s="588"/>
      <c r="H25" s="411"/>
      <c r="I25" s="527"/>
    </row>
    <row r="26" spans="1:12" s="20" customFormat="1" ht="18" x14ac:dyDescent="0.4">
      <c r="A26" s="60" t="s">
        <v>258</v>
      </c>
      <c r="B26" s="22"/>
      <c r="C26" s="22"/>
      <c r="D26" s="22"/>
      <c r="E26" s="22"/>
      <c r="F26" s="22"/>
      <c r="G26" s="128"/>
      <c r="H26" s="22"/>
      <c r="I26" s="122"/>
      <c r="J26" s="56"/>
      <c r="K26" s="56"/>
      <c r="L26" s="56"/>
    </row>
    <row r="27" spans="1:12" s="2" customFormat="1" ht="15.75" x14ac:dyDescent="0.35">
      <c r="C27" s="63"/>
      <c r="E27" s="63"/>
      <c r="F27" s="66"/>
      <c r="G27"/>
      <c r="H27"/>
      <c r="I27"/>
    </row>
    <row r="28" spans="1:12" s="2" customFormat="1" ht="15.75" x14ac:dyDescent="0.35">
      <c r="A28"/>
      <c r="C28" s="62" t="s">
        <v>248</v>
      </c>
      <c r="E28" s="12" t="s">
        <v>253</v>
      </c>
      <c r="F28" s="65"/>
      <c r="G28"/>
      <c r="H28"/>
      <c r="I28"/>
    </row>
    <row r="29" spans="1:12" s="2" customFormat="1" ht="15.75" x14ac:dyDescent="0.35">
      <c r="A29"/>
      <c r="C29" s="58" t="s">
        <v>123</v>
      </c>
      <c r="E29" s="2" t="s">
        <v>249</v>
      </c>
      <c r="F29"/>
      <c r="G29"/>
      <c r="H29"/>
      <c r="I29"/>
    </row>
    <row r="30" spans="1:12" customFormat="1" ht="15.75" x14ac:dyDescent="0.35">
      <c r="B30" s="2"/>
      <c r="C30" s="21"/>
    </row>
  </sheetData>
  <mergeCells count="1">
    <mergeCell ref="A1:D1"/>
  </mergeCells>
  <dataValidations count="2">
    <dataValidation allowBlank="1" showInputMessage="1" showErrorMessage="1" prompt="თვე/დღე/წელი" sqref="G26"/>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6">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s>
  <pageMargins left="0.19685039370078741" right="0.19685039370078741" top="0.74803149606299213" bottom="0.74803149606299213" header="0.31496062992125984" footer="0.31496062992125984"/>
  <pageSetup paperSize="9" scale="75"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L53"/>
  <sheetViews>
    <sheetView showGridLines="0" view="pageBreakPreview" zoomScale="80" zoomScaleNormal="100" zoomScaleSheetLayoutView="80" workbookViewId="0">
      <selection activeCell="G9" sqref="G9"/>
    </sheetView>
  </sheetViews>
  <sheetFormatPr defaultColWidth="9.140625" defaultRowHeight="12.75" x14ac:dyDescent="0.2"/>
  <cols>
    <col min="1" max="1" width="4.7109375" style="287" customWidth="1"/>
    <col min="2" max="2" width="23.28515625" style="287" customWidth="1"/>
    <col min="3" max="4" width="17.7109375" style="287" customWidth="1"/>
    <col min="5" max="6" width="14.140625" style="282" customWidth="1"/>
    <col min="7" max="7" width="20.42578125" style="282" customWidth="1"/>
    <col min="8" max="8" width="23.7109375" style="282" customWidth="1"/>
    <col min="9" max="9" width="21.42578125" style="282" customWidth="1"/>
    <col min="10" max="10" width="1" style="292" customWidth="1"/>
    <col min="11" max="16384" width="9.140625" style="287"/>
  </cols>
  <sheetData>
    <row r="1" spans="1:12" s="282" customFormat="1" ht="15.75" x14ac:dyDescent="0.2">
      <c r="A1" s="739" t="s">
        <v>496</v>
      </c>
      <c r="B1" s="739"/>
      <c r="C1" s="739"/>
      <c r="D1" s="739"/>
      <c r="E1" s="739"/>
      <c r="F1" s="121"/>
      <c r="G1" s="121"/>
      <c r="H1" s="269"/>
      <c r="I1" s="234" t="s">
        <v>182</v>
      </c>
      <c r="J1" s="127"/>
    </row>
    <row r="2" spans="1:12" s="282" customFormat="1" ht="15.75" x14ac:dyDescent="0.35">
      <c r="A2" s="95" t="s">
        <v>124</v>
      </c>
      <c r="B2" s="121"/>
      <c r="C2" s="121"/>
      <c r="D2" s="121"/>
      <c r="E2" s="121"/>
      <c r="F2" s="121"/>
      <c r="G2" s="121"/>
      <c r="H2" s="269"/>
      <c r="I2" s="230" t="str">
        <f>'ფორმა N1'!M2</f>
        <v>23.08.2023-12.09.2023</v>
      </c>
      <c r="J2" s="127"/>
    </row>
    <row r="3" spans="1:12" s="282" customFormat="1" ht="15.75" x14ac:dyDescent="0.2">
      <c r="A3" s="121"/>
      <c r="B3" s="121"/>
      <c r="C3" s="121"/>
      <c r="D3" s="121"/>
      <c r="E3" s="121"/>
      <c r="F3" s="121"/>
      <c r="G3" s="121"/>
      <c r="H3" s="119"/>
      <c r="I3" s="119"/>
      <c r="J3" s="127"/>
    </row>
    <row r="4" spans="1:12" s="2" customFormat="1" ht="15.75" x14ac:dyDescent="0.35">
      <c r="A4" s="68" t="str">
        <f>'ფორმა N2'!A4</f>
        <v>ანგარიშვალდებული პირის დასახელება:</v>
      </c>
      <c r="B4" s="68"/>
      <c r="C4" s="68"/>
      <c r="D4" s="69"/>
      <c r="E4" s="270"/>
      <c r="F4" s="121"/>
      <c r="G4" s="121"/>
      <c r="H4" s="121"/>
      <c r="I4" s="270"/>
      <c r="J4" s="94"/>
      <c r="L4" s="282"/>
    </row>
    <row r="5" spans="1:12" s="2" customFormat="1" ht="15.75" x14ac:dyDescent="0.35">
      <c r="A5" s="103" t="str">
        <f>'ფორმა N1'!D4</f>
        <v>მპგ "ევროპული საქართველო-მოძრაობა თავისუფლებისთვის"</v>
      </c>
      <c r="B5" s="104"/>
      <c r="C5" s="104"/>
      <c r="D5" s="104"/>
      <c r="E5" s="283"/>
      <c r="F5" s="284"/>
      <c r="G5" s="284"/>
      <c r="H5" s="284"/>
      <c r="I5" s="283"/>
      <c r="J5" s="94"/>
    </row>
    <row r="6" spans="1:12" s="282" customFormat="1" ht="13.5" x14ac:dyDescent="0.2">
      <c r="A6" s="120"/>
      <c r="B6" s="121"/>
      <c r="C6" s="121"/>
      <c r="D6" s="121"/>
      <c r="E6" s="121"/>
      <c r="F6" s="121"/>
      <c r="G6" s="121"/>
      <c r="H6" s="121"/>
      <c r="I6" s="121"/>
      <c r="J6" s="285"/>
    </row>
    <row r="7" spans="1:12" ht="31.5" x14ac:dyDescent="0.2">
      <c r="A7" s="273" t="s">
        <v>64</v>
      </c>
      <c r="B7" s="275" t="s">
        <v>229</v>
      </c>
      <c r="C7" s="274" t="s">
        <v>225</v>
      </c>
      <c r="D7" s="274" t="s">
        <v>226</v>
      </c>
      <c r="E7" s="274" t="s">
        <v>227</v>
      </c>
      <c r="F7" s="274" t="s">
        <v>228</v>
      </c>
      <c r="G7" s="274" t="s">
        <v>222</v>
      </c>
      <c r="H7" s="274" t="s">
        <v>223</v>
      </c>
      <c r="I7" s="274" t="s">
        <v>224</v>
      </c>
      <c r="J7" s="286"/>
    </row>
    <row r="8" spans="1:12" ht="15.75" x14ac:dyDescent="0.2">
      <c r="A8" s="275">
        <v>1</v>
      </c>
      <c r="B8" s="275">
        <v>2</v>
      </c>
      <c r="C8" s="274">
        <v>3</v>
      </c>
      <c r="D8" s="275">
        <v>4</v>
      </c>
      <c r="E8" s="274">
        <v>5</v>
      </c>
      <c r="F8" s="275">
        <v>6</v>
      </c>
      <c r="G8" s="274">
        <v>7</v>
      </c>
      <c r="H8" s="275">
        <v>8</v>
      </c>
      <c r="I8" s="274">
        <v>9</v>
      </c>
      <c r="J8" s="286"/>
    </row>
    <row r="9" spans="1:12" s="150" customFormat="1" ht="30.75" customHeight="1" x14ac:dyDescent="0.2">
      <c r="A9" s="438">
        <v>1</v>
      </c>
      <c r="B9" s="438" t="s">
        <v>539</v>
      </c>
      <c r="C9" s="437" t="s">
        <v>540</v>
      </c>
      <c r="D9" s="437" t="s">
        <v>541</v>
      </c>
      <c r="E9" s="437">
        <v>2007</v>
      </c>
      <c r="F9" s="437" t="s">
        <v>542</v>
      </c>
      <c r="G9" s="437">
        <v>12250</v>
      </c>
      <c r="H9" s="439">
        <v>42822</v>
      </c>
      <c r="I9" s="439"/>
    </row>
    <row r="10" spans="1:12" ht="27" customHeight="1" x14ac:dyDescent="0.4">
      <c r="A10" s="276">
        <v>2</v>
      </c>
      <c r="B10" s="438" t="s">
        <v>539</v>
      </c>
      <c r="C10" s="277" t="s">
        <v>561</v>
      </c>
      <c r="D10" s="277" t="s">
        <v>562</v>
      </c>
      <c r="E10" s="277">
        <v>2012</v>
      </c>
      <c r="F10" s="277" t="s">
        <v>563</v>
      </c>
      <c r="G10" s="277">
        <v>15000</v>
      </c>
      <c r="H10" s="288">
        <v>44621</v>
      </c>
      <c r="I10" s="277"/>
      <c r="J10" s="286"/>
    </row>
    <row r="11" spans="1:12" ht="18" x14ac:dyDescent="0.4">
      <c r="A11" s="276">
        <v>3</v>
      </c>
      <c r="B11" s="277"/>
      <c r="C11" s="277"/>
      <c r="D11" s="277"/>
      <c r="E11" s="277"/>
      <c r="F11" s="277"/>
      <c r="G11" s="277"/>
      <c r="H11" s="288"/>
      <c r="I11" s="277"/>
      <c r="J11" s="286"/>
    </row>
    <row r="12" spans="1:12" ht="18" x14ac:dyDescent="0.4">
      <c r="A12" s="276">
        <v>4</v>
      </c>
      <c r="B12" s="277"/>
      <c r="C12" s="277"/>
      <c r="D12" s="277"/>
      <c r="E12" s="277"/>
      <c r="F12" s="277"/>
      <c r="G12" s="277"/>
      <c r="H12" s="288"/>
      <c r="I12" s="277"/>
      <c r="J12" s="286"/>
    </row>
    <row r="13" spans="1:12" ht="18" x14ac:dyDescent="0.4">
      <c r="A13" s="276">
        <v>5</v>
      </c>
      <c r="B13" s="277"/>
      <c r="C13" s="277"/>
      <c r="D13" s="277"/>
      <c r="E13" s="277"/>
      <c r="F13" s="277"/>
      <c r="G13" s="277"/>
      <c r="H13" s="288"/>
      <c r="I13" s="277"/>
      <c r="J13" s="286"/>
    </row>
    <row r="14" spans="1:12" ht="18" x14ac:dyDescent="0.4">
      <c r="A14" s="276">
        <v>6</v>
      </c>
      <c r="B14" s="277"/>
      <c r="C14" s="277"/>
      <c r="D14" s="277"/>
      <c r="E14" s="277"/>
      <c r="F14" s="277"/>
      <c r="G14" s="277"/>
      <c r="H14" s="288"/>
      <c r="I14" s="277"/>
      <c r="J14" s="286"/>
    </row>
    <row r="15" spans="1:12" s="282" customFormat="1" ht="18" x14ac:dyDescent="0.4">
      <c r="A15" s="276">
        <v>7</v>
      </c>
      <c r="B15" s="277"/>
      <c r="C15" s="277"/>
      <c r="D15" s="277"/>
      <c r="E15" s="277"/>
      <c r="F15" s="277"/>
      <c r="G15" s="277"/>
      <c r="H15" s="288"/>
      <c r="I15" s="277"/>
      <c r="J15" s="285"/>
    </row>
    <row r="16" spans="1:12" s="282" customFormat="1" ht="18" x14ac:dyDescent="0.4">
      <c r="A16" s="276">
        <v>8</v>
      </c>
      <c r="B16" s="277"/>
      <c r="C16" s="277"/>
      <c r="D16" s="277"/>
      <c r="E16" s="277"/>
      <c r="F16" s="277"/>
      <c r="G16" s="277"/>
      <c r="H16" s="288"/>
      <c r="I16" s="277"/>
      <c r="J16" s="285"/>
    </row>
    <row r="17" spans="1:10" s="282" customFormat="1" ht="18" x14ac:dyDescent="0.4">
      <c r="A17" s="276">
        <v>9</v>
      </c>
      <c r="B17" s="277"/>
      <c r="C17" s="277"/>
      <c r="D17" s="277"/>
      <c r="E17" s="277"/>
      <c r="F17" s="277"/>
      <c r="G17" s="277"/>
      <c r="H17" s="288"/>
      <c r="I17" s="277"/>
      <c r="J17" s="285"/>
    </row>
    <row r="18" spans="1:10" s="282" customFormat="1" ht="18" x14ac:dyDescent="0.4">
      <c r="A18" s="276">
        <v>10</v>
      </c>
      <c r="B18" s="277"/>
      <c r="C18" s="277"/>
      <c r="D18" s="277"/>
      <c r="E18" s="277"/>
      <c r="F18" s="277"/>
      <c r="G18" s="277"/>
      <c r="H18" s="288"/>
      <c r="I18" s="277"/>
      <c r="J18" s="285"/>
    </row>
    <row r="19" spans="1:10" s="282" customFormat="1" ht="18" x14ac:dyDescent="0.4">
      <c r="A19" s="276">
        <v>11</v>
      </c>
      <c r="B19" s="277"/>
      <c r="C19" s="277"/>
      <c r="D19" s="277"/>
      <c r="E19" s="277"/>
      <c r="F19" s="277"/>
      <c r="G19" s="277"/>
      <c r="H19" s="288"/>
      <c r="I19" s="277"/>
      <c r="J19" s="285"/>
    </row>
    <row r="20" spans="1:10" s="282" customFormat="1" ht="18" x14ac:dyDescent="0.4">
      <c r="A20" s="276">
        <v>12</v>
      </c>
      <c r="B20" s="277"/>
      <c r="C20" s="277"/>
      <c r="D20" s="277"/>
      <c r="E20" s="277"/>
      <c r="F20" s="277"/>
      <c r="G20" s="277"/>
      <c r="H20" s="288"/>
      <c r="I20" s="277"/>
      <c r="J20" s="285"/>
    </row>
    <row r="21" spans="1:10" s="282" customFormat="1" ht="18" x14ac:dyDescent="0.4">
      <c r="A21" s="276">
        <v>13</v>
      </c>
      <c r="B21" s="277"/>
      <c r="C21" s="277"/>
      <c r="D21" s="277"/>
      <c r="E21" s="277"/>
      <c r="F21" s="277"/>
      <c r="G21" s="277"/>
      <c r="H21" s="288"/>
      <c r="I21" s="277"/>
      <c r="J21" s="285"/>
    </row>
    <row r="22" spans="1:10" s="282" customFormat="1" ht="18" x14ac:dyDescent="0.4">
      <c r="A22" s="276">
        <v>14</v>
      </c>
      <c r="B22" s="277"/>
      <c r="C22" s="277"/>
      <c r="D22" s="277"/>
      <c r="E22" s="277"/>
      <c r="F22" s="277"/>
      <c r="G22" s="277"/>
      <c r="H22" s="288"/>
      <c r="I22" s="277"/>
      <c r="J22" s="285"/>
    </row>
    <row r="23" spans="1:10" s="282" customFormat="1" ht="18" x14ac:dyDescent="0.4">
      <c r="A23" s="276">
        <v>15</v>
      </c>
      <c r="B23" s="277"/>
      <c r="C23" s="277"/>
      <c r="D23" s="277"/>
      <c r="E23" s="277"/>
      <c r="F23" s="277"/>
      <c r="G23" s="277"/>
      <c r="H23" s="288"/>
      <c r="I23" s="277"/>
      <c r="J23" s="285"/>
    </row>
    <row r="24" spans="1:10" s="282" customFormat="1" ht="18" x14ac:dyDescent="0.4">
      <c r="A24" s="276">
        <v>16</v>
      </c>
      <c r="B24" s="277"/>
      <c r="C24" s="277"/>
      <c r="D24" s="277"/>
      <c r="E24" s="277"/>
      <c r="F24" s="277"/>
      <c r="G24" s="277"/>
      <c r="H24" s="288"/>
      <c r="I24" s="277"/>
      <c r="J24" s="285"/>
    </row>
    <row r="25" spans="1:10" s="282" customFormat="1" ht="18" x14ac:dyDescent="0.4">
      <c r="A25" s="276">
        <v>17</v>
      </c>
      <c r="B25" s="277"/>
      <c r="C25" s="277"/>
      <c r="D25" s="277"/>
      <c r="E25" s="277"/>
      <c r="F25" s="277"/>
      <c r="G25" s="277"/>
      <c r="H25" s="288"/>
      <c r="I25" s="277"/>
      <c r="J25" s="285"/>
    </row>
    <row r="26" spans="1:10" s="282" customFormat="1" ht="18" x14ac:dyDescent="0.4">
      <c r="A26" s="276">
        <v>18</v>
      </c>
      <c r="B26" s="277"/>
      <c r="C26" s="277"/>
      <c r="D26" s="277"/>
      <c r="E26" s="277"/>
      <c r="F26" s="277"/>
      <c r="G26" s="277"/>
      <c r="H26" s="288"/>
      <c r="I26" s="277"/>
      <c r="J26" s="285"/>
    </row>
    <row r="27" spans="1:10" s="282" customFormat="1" ht="18" x14ac:dyDescent="0.4">
      <c r="A27" s="276" t="s">
        <v>258</v>
      </c>
      <c r="B27" s="277"/>
      <c r="C27" s="277"/>
      <c r="D27" s="277"/>
      <c r="E27" s="277"/>
      <c r="F27" s="277"/>
      <c r="G27" s="277"/>
      <c r="H27" s="288"/>
      <c r="I27" s="277"/>
      <c r="J27" s="285"/>
    </row>
    <row r="28" spans="1:10" s="282" customFormat="1" x14ac:dyDescent="0.2">
      <c r="J28" s="289"/>
    </row>
    <row r="29" spans="1:10" s="282" customFormat="1" x14ac:dyDescent="0.2"/>
    <row r="30" spans="1:10" s="282" customFormat="1" x14ac:dyDescent="0.2">
      <c r="A30" s="287"/>
    </row>
    <row r="31" spans="1:10" s="2" customFormat="1" ht="15.75" x14ac:dyDescent="0.35">
      <c r="B31" s="64" t="s">
        <v>93</v>
      </c>
      <c r="E31" s="233"/>
    </row>
    <row r="32" spans="1:10" s="2" customFormat="1" ht="15.75" x14ac:dyDescent="0.35">
      <c r="A32" s="238"/>
      <c r="C32" s="62" t="s">
        <v>248</v>
      </c>
      <c r="E32" s="12" t="s">
        <v>253</v>
      </c>
      <c r="F32" s="291"/>
      <c r="G32" s="238"/>
      <c r="H32" s="238"/>
      <c r="I32" s="238"/>
    </row>
    <row r="33" spans="1:10" s="2" customFormat="1" ht="15.75" x14ac:dyDescent="0.35">
      <c r="A33" s="238"/>
      <c r="C33" s="58" t="s">
        <v>123</v>
      </c>
      <c r="E33" s="2" t="s">
        <v>249</v>
      </c>
      <c r="F33" s="238"/>
      <c r="G33" s="238"/>
      <c r="H33" s="238"/>
      <c r="I33" s="238"/>
    </row>
    <row r="34" spans="1:10" s="238" customFormat="1" ht="15.75" x14ac:dyDescent="0.35">
      <c r="B34" s="2"/>
      <c r="C34" s="287"/>
    </row>
    <row r="35" spans="1:10" s="238" customFormat="1" x14ac:dyDescent="0.2"/>
    <row r="36" spans="1:10" s="282" customFormat="1" x14ac:dyDescent="0.2">
      <c r="J36" s="289"/>
    </row>
    <row r="37" spans="1:10" s="282" customFormat="1" x14ac:dyDescent="0.2">
      <c r="J37" s="289"/>
    </row>
    <row r="38" spans="1:10" s="282" customFormat="1" x14ac:dyDescent="0.2">
      <c r="J38" s="289"/>
    </row>
    <row r="39" spans="1:10" s="282" customFormat="1" x14ac:dyDescent="0.2">
      <c r="J39" s="289"/>
    </row>
    <row r="40" spans="1:10" s="282" customFormat="1" x14ac:dyDescent="0.2">
      <c r="J40" s="289"/>
    </row>
    <row r="41" spans="1:10" s="282" customFormat="1" x14ac:dyDescent="0.2">
      <c r="J41" s="289"/>
    </row>
    <row r="42" spans="1:10" s="282" customFormat="1" x14ac:dyDescent="0.2">
      <c r="J42" s="289"/>
    </row>
    <row r="43" spans="1:10" s="282" customFormat="1" x14ac:dyDescent="0.2">
      <c r="J43" s="289"/>
    </row>
    <row r="44" spans="1:10" s="282" customFormat="1" x14ac:dyDescent="0.2">
      <c r="J44" s="289"/>
    </row>
    <row r="45" spans="1:10" s="282" customFormat="1" x14ac:dyDescent="0.2">
      <c r="J45" s="289"/>
    </row>
    <row r="46" spans="1:10" s="282" customFormat="1" x14ac:dyDescent="0.2">
      <c r="J46" s="289"/>
    </row>
    <row r="47" spans="1:10" s="282" customFormat="1" x14ac:dyDescent="0.2">
      <c r="J47" s="289"/>
    </row>
    <row r="48" spans="1:10" s="282" customFormat="1" x14ac:dyDescent="0.2">
      <c r="J48" s="289"/>
    </row>
    <row r="49" spans="10:10" s="282" customFormat="1" x14ac:dyDescent="0.2">
      <c r="J49" s="289"/>
    </row>
    <row r="50" spans="10:10" s="282" customFormat="1" x14ac:dyDescent="0.2">
      <c r="J50" s="289"/>
    </row>
    <row r="51" spans="10:10" s="282" customFormat="1" x14ac:dyDescent="0.2">
      <c r="J51" s="289"/>
    </row>
    <row r="52" spans="10:10" s="282" customFormat="1" x14ac:dyDescent="0.2">
      <c r="J52" s="289"/>
    </row>
    <row r="53" spans="10:10" s="282" customFormat="1" x14ac:dyDescent="0.2">
      <c r="J53" s="289"/>
    </row>
  </sheetData>
  <mergeCells count="1">
    <mergeCell ref="A1:E1"/>
  </mergeCells>
  <dataValidations count="2">
    <dataValidation allowBlank="1" showInputMessage="1" showErrorMessage="1" error="თვე/დღე/წელი" prompt="თვე/დღე/წელი" sqref="H10:H27"/>
    <dataValidation type="list" allowBlank="1" showInputMessage="1" showErrorMessage="1" sqref="B9:B10">
      <formula1>"იჯარა, საკუთრება"</formula1>
    </dataValidation>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5"/>
  <sheetViews>
    <sheetView view="pageBreakPreview" zoomScale="80" zoomScaleNormal="100" zoomScaleSheetLayoutView="80" workbookViewId="0">
      <selection activeCell="K38" sqref="K38"/>
    </sheetView>
  </sheetViews>
  <sheetFormatPr defaultColWidth="9.140625" defaultRowHeight="12.75" x14ac:dyDescent="0.2"/>
  <cols>
    <col min="1" max="1" width="11.7109375" style="158" customWidth="1"/>
    <col min="2" max="2" width="21.5703125" style="158" customWidth="1"/>
    <col min="3" max="3" width="19.140625" style="158" customWidth="1"/>
    <col min="4" max="4" width="23.7109375" style="158" customWidth="1"/>
    <col min="5" max="6" width="16.5703125" style="158" bestFit="1" customWidth="1"/>
    <col min="7" max="7" width="17" style="158" customWidth="1"/>
    <col min="8" max="8" width="19" style="158" customWidth="1"/>
    <col min="9" max="9" width="24.42578125" style="158" customWidth="1"/>
    <col min="10" max="16384" width="9.140625" style="158"/>
  </cols>
  <sheetData>
    <row r="1" spans="1:13" s="238" customFormat="1" ht="15.75" x14ac:dyDescent="0.2">
      <c r="A1" s="739" t="s">
        <v>495</v>
      </c>
      <c r="B1" s="739"/>
      <c r="C1" s="739"/>
      <c r="D1" s="739"/>
      <c r="E1" s="739"/>
      <c r="F1" s="121"/>
      <c r="G1" s="121"/>
      <c r="H1" s="269"/>
      <c r="I1" s="70" t="s">
        <v>94</v>
      </c>
    </row>
    <row r="2" spans="1:13" s="238" customFormat="1" ht="15.75" x14ac:dyDescent="0.35">
      <c r="A2" s="95" t="s">
        <v>124</v>
      </c>
      <c r="B2" s="121"/>
      <c r="C2" s="121"/>
      <c r="D2" s="121"/>
      <c r="E2" s="121"/>
      <c r="F2" s="121"/>
      <c r="G2" s="121"/>
      <c r="H2" s="269"/>
      <c r="I2" s="230" t="str">
        <f>'ფორმა N1'!M2</f>
        <v>23.08.2023-12.09.2023</v>
      </c>
    </row>
    <row r="3" spans="1:13" s="238" customFormat="1" ht="15.75" x14ac:dyDescent="0.2">
      <c r="A3" s="121"/>
      <c r="B3" s="121"/>
      <c r="C3" s="121"/>
      <c r="D3" s="121"/>
      <c r="E3" s="121"/>
      <c r="F3" s="121"/>
      <c r="G3" s="121"/>
      <c r="H3" s="119"/>
      <c r="I3" s="119"/>
      <c r="M3" s="158"/>
    </row>
    <row r="4" spans="1:13" s="238" customFormat="1" ht="15.75" x14ac:dyDescent="0.35">
      <c r="A4" s="68" t="str">
        <f>'ფორმა N2'!A4</f>
        <v>ანგარიშვალდებული პირის დასახელება:</v>
      </c>
      <c r="B4" s="68"/>
      <c r="C4" s="68"/>
      <c r="D4" s="121"/>
      <c r="E4" s="121"/>
      <c r="F4" s="121"/>
      <c r="G4" s="121"/>
      <c r="H4" s="121"/>
      <c r="I4" s="270"/>
    </row>
    <row r="5" spans="1:13" ht="15.75" x14ac:dyDescent="0.35">
      <c r="A5" s="153" t="str">
        <f>'ფორმა N1'!D4</f>
        <v>მპგ "ევროპული საქართველო-მოძრაობა თავისუფლებისთვის"</v>
      </c>
      <c r="B5" s="72"/>
      <c r="C5" s="72"/>
      <c r="D5" s="271"/>
      <c r="E5" s="271"/>
      <c r="F5" s="271"/>
      <c r="G5" s="271"/>
      <c r="H5" s="271"/>
      <c r="I5" s="272"/>
    </row>
    <row r="6" spans="1:13" s="238" customFormat="1" ht="13.5" x14ac:dyDescent="0.2">
      <c r="A6" s="120"/>
      <c r="B6" s="121"/>
      <c r="C6" s="121"/>
      <c r="D6" s="121"/>
      <c r="E6" s="121"/>
      <c r="F6" s="121"/>
      <c r="G6" s="121"/>
      <c r="H6" s="121"/>
      <c r="I6" s="121"/>
    </row>
    <row r="7" spans="1:13" s="238" customFormat="1" ht="78.75" x14ac:dyDescent="0.2">
      <c r="A7" s="273" t="s">
        <v>64</v>
      </c>
      <c r="B7" s="274" t="s">
        <v>341</v>
      </c>
      <c r="C7" s="274" t="s">
        <v>342</v>
      </c>
      <c r="D7" s="274" t="s">
        <v>346</v>
      </c>
      <c r="E7" s="274" t="s">
        <v>347</v>
      </c>
      <c r="F7" s="274" t="s">
        <v>343</v>
      </c>
      <c r="G7" s="274" t="s">
        <v>344</v>
      </c>
      <c r="H7" s="274" t="s">
        <v>354</v>
      </c>
      <c r="I7" s="274" t="s">
        <v>345</v>
      </c>
    </row>
    <row r="8" spans="1:13" s="238" customFormat="1" ht="15.75" x14ac:dyDescent="0.2">
      <c r="A8" s="275">
        <v>1</v>
      </c>
      <c r="B8" s="275">
        <v>2</v>
      </c>
      <c r="C8" s="274">
        <v>3</v>
      </c>
      <c r="D8" s="275">
        <v>6</v>
      </c>
      <c r="E8" s="274">
        <v>7</v>
      </c>
      <c r="F8" s="275">
        <v>8</v>
      </c>
      <c r="G8" s="275">
        <v>9</v>
      </c>
      <c r="H8" s="275">
        <v>10</v>
      </c>
      <c r="I8" s="274">
        <v>11</v>
      </c>
    </row>
    <row r="9" spans="1:13" s="238" customFormat="1" ht="15.75" x14ac:dyDescent="0.2">
      <c r="A9" s="276">
        <v>1</v>
      </c>
      <c r="B9" s="277"/>
      <c r="C9" s="277"/>
      <c r="D9" s="277"/>
      <c r="E9" s="277"/>
      <c r="F9" s="278"/>
      <c r="G9" s="278"/>
      <c r="H9" s="278"/>
      <c r="I9" s="277"/>
    </row>
    <row r="10" spans="1:13" s="238" customFormat="1" ht="15.75" x14ac:dyDescent="0.2">
      <c r="A10" s="276">
        <v>2</v>
      </c>
      <c r="B10" s="277"/>
      <c r="C10" s="277"/>
      <c r="D10" s="277"/>
      <c r="E10" s="277"/>
      <c r="F10" s="278"/>
      <c r="G10" s="278"/>
      <c r="H10" s="278"/>
      <c r="I10" s="277"/>
    </row>
    <row r="11" spans="1:13" s="238" customFormat="1" ht="15.75" x14ac:dyDescent="0.2">
      <c r="A11" s="276">
        <v>3</v>
      </c>
      <c r="B11" s="277"/>
      <c r="C11" s="277"/>
      <c r="D11" s="277"/>
      <c r="E11" s="277"/>
      <c r="F11" s="278"/>
      <c r="G11" s="278"/>
      <c r="H11" s="278"/>
      <c r="I11" s="277"/>
    </row>
    <row r="12" spans="1:13" s="238" customFormat="1" ht="15.75" x14ac:dyDescent="0.2">
      <c r="A12" s="276">
        <v>4</v>
      </c>
      <c r="B12" s="277"/>
      <c r="C12" s="277"/>
      <c r="D12" s="277"/>
      <c r="E12" s="277"/>
      <c r="F12" s="278"/>
      <c r="G12" s="278"/>
      <c r="H12" s="278"/>
      <c r="I12" s="277"/>
    </row>
    <row r="13" spans="1:13" s="238" customFormat="1" ht="15.75" x14ac:dyDescent="0.2">
      <c r="A13" s="276">
        <v>5</v>
      </c>
      <c r="B13" s="277"/>
      <c r="C13" s="277"/>
      <c r="D13" s="277"/>
      <c r="E13" s="277"/>
      <c r="F13" s="278"/>
      <c r="G13" s="278"/>
      <c r="H13" s="278"/>
      <c r="I13" s="277"/>
    </row>
    <row r="14" spans="1:13" s="238" customFormat="1" ht="15.75" x14ac:dyDescent="0.2">
      <c r="A14" s="276">
        <v>6</v>
      </c>
      <c r="B14" s="277"/>
      <c r="C14" s="277"/>
      <c r="D14" s="277"/>
      <c r="E14" s="277"/>
      <c r="F14" s="278"/>
      <c r="G14" s="278"/>
      <c r="H14" s="278"/>
      <c r="I14" s="277"/>
    </row>
    <row r="15" spans="1:13" s="238" customFormat="1" ht="15.75" x14ac:dyDescent="0.2">
      <c r="A15" s="276">
        <v>7</v>
      </c>
      <c r="B15" s="277"/>
      <c r="C15" s="277"/>
      <c r="D15" s="277"/>
      <c r="E15" s="277"/>
      <c r="F15" s="278"/>
      <c r="G15" s="278"/>
      <c r="H15" s="278"/>
      <c r="I15" s="277"/>
    </row>
    <row r="16" spans="1:13" s="238" customFormat="1" ht="15.75" x14ac:dyDescent="0.2">
      <c r="A16" s="276">
        <v>8</v>
      </c>
      <c r="B16" s="277"/>
      <c r="C16" s="277"/>
      <c r="D16" s="277"/>
      <c r="E16" s="277"/>
      <c r="F16" s="278"/>
      <c r="G16" s="278"/>
      <c r="H16" s="278"/>
      <c r="I16" s="277"/>
    </row>
    <row r="17" spans="1:9" s="238" customFormat="1" ht="15.75" x14ac:dyDescent="0.2">
      <c r="A17" s="276">
        <v>9</v>
      </c>
      <c r="B17" s="277"/>
      <c r="C17" s="277"/>
      <c r="D17" s="277"/>
      <c r="E17" s="277"/>
      <c r="F17" s="278"/>
      <c r="G17" s="278"/>
      <c r="H17" s="278"/>
      <c r="I17" s="277"/>
    </row>
    <row r="18" spans="1:9" s="238" customFormat="1" ht="15.75" x14ac:dyDescent="0.2">
      <c r="A18" s="276">
        <v>10</v>
      </c>
      <c r="B18" s="277"/>
      <c r="C18" s="277"/>
      <c r="D18" s="277"/>
      <c r="E18" s="277"/>
      <c r="F18" s="278"/>
      <c r="G18" s="278"/>
      <c r="H18" s="278"/>
      <c r="I18" s="277"/>
    </row>
    <row r="19" spans="1:9" s="238" customFormat="1" ht="15.75" x14ac:dyDescent="0.2">
      <c r="A19" s="276">
        <v>11</v>
      </c>
      <c r="B19" s="277"/>
      <c r="C19" s="277"/>
      <c r="D19" s="277"/>
      <c r="E19" s="277"/>
      <c r="F19" s="278"/>
      <c r="G19" s="278"/>
      <c r="H19" s="278"/>
      <c r="I19" s="277"/>
    </row>
    <row r="20" spans="1:9" s="238" customFormat="1" ht="15.75" x14ac:dyDescent="0.2">
      <c r="A20" s="276">
        <v>12</v>
      </c>
      <c r="B20" s="277"/>
      <c r="C20" s="277"/>
      <c r="D20" s="277"/>
      <c r="E20" s="277"/>
      <c r="F20" s="278"/>
      <c r="G20" s="278"/>
      <c r="H20" s="278"/>
      <c r="I20" s="277"/>
    </row>
    <row r="21" spans="1:9" s="238" customFormat="1" ht="15.75" x14ac:dyDescent="0.2">
      <c r="A21" s="276">
        <v>13</v>
      </c>
      <c r="B21" s="277"/>
      <c r="C21" s="277"/>
      <c r="D21" s="277"/>
      <c r="E21" s="277"/>
      <c r="F21" s="278"/>
      <c r="G21" s="278"/>
      <c r="H21" s="278"/>
      <c r="I21" s="277"/>
    </row>
    <row r="22" spans="1:9" s="238" customFormat="1" ht="15.75" x14ac:dyDescent="0.2">
      <c r="A22" s="276">
        <v>14</v>
      </c>
      <c r="B22" s="277"/>
      <c r="C22" s="277"/>
      <c r="D22" s="277"/>
      <c r="E22" s="277"/>
      <c r="F22" s="278"/>
      <c r="G22" s="278"/>
      <c r="H22" s="278"/>
      <c r="I22" s="277"/>
    </row>
    <row r="23" spans="1:9" s="238" customFormat="1" ht="15.75" x14ac:dyDescent="0.2">
      <c r="A23" s="276">
        <v>15</v>
      </c>
      <c r="B23" s="277"/>
      <c r="C23" s="277"/>
      <c r="D23" s="277"/>
      <c r="E23" s="277"/>
      <c r="F23" s="278"/>
      <c r="G23" s="278"/>
      <c r="H23" s="278"/>
      <c r="I23" s="277"/>
    </row>
    <row r="24" spans="1:9" s="238" customFormat="1" ht="15.75" x14ac:dyDescent="0.2">
      <c r="A24" s="276">
        <v>16</v>
      </c>
      <c r="B24" s="277"/>
      <c r="C24" s="277"/>
      <c r="D24" s="277"/>
      <c r="E24" s="277"/>
      <c r="F24" s="278"/>
      <c r="G24" s="278"/>
      <c r="H24" s="278"/>
      <c r="I24" s="277"/>
    </row>
    <row r="25" spans="1:9" s="238" customFormat="1" ht="15.75" x14ac:dyDescent="0.2">
      <c r="A25" s="276">
        <v>17</v>
      </c>
      <c r="B25" s="277"/>
      <c r="C25" s="277"/>
      <c r="D25" s="277"/>
      <c r="E25" s="277"/>
      <c r="F25" s="278"/>
      <c r="G25" s="278"/>
      <c r="H25" s="278"/>
      <c r="I25" s="277"/>
    </row>
    <row r="26" spans="1:9" s="238" customFormat="1" ht="15.75" x14ac:dyDescent="0.2">
      <c r="A26" s="276">
        <v>18</v>
      </c>
      <c r="B26" s="277"/>
      <c r="C26" s="277"/>
      <c r="D26" s="277"/>
      <c r="E26" s="277"/>
      <c r="F26" s="278"/>
      <c r="G26" s="278"/>
      <c r="H26" s="278"/>
      <c r="I26" s="277"/>
    </row>
    <row r="27" spans="1:9" s="238" customFormat="1" ht="15.75" x14ac:dyDescent="0.2">
      <c r="A27" s="276" t="s">
        <v>258</v>
      </c>
      <c r="B27" s="277"/>
      <c r="C27" s="277"/>
      <c r="D27" s="277"/>
      <c r="E27" s="277"/>
      <c r="F27" s="278"/>
      <c r="G27" s="278"/>
      <c r="H27" s="278"/>
      <c r="I27" s="277"/>
    </row>
    <row r="28" spans="1:9" x14ac:dyDescent="0.2">
      <c r="A28" s="279"/>
      <c r="B28" s="279"/>
      <c r="C28" s="279"/>
      <c r="D28" s="279"/>
      <c r="E28" s="279"/>
      <c r="F28" s="279"/>
      <c r="G28" s="279"/>
      <c r="H28" s="279"/>
      <c r="I28" s="279"/>
    </row>
    <row r="29" spans="1:9" x14ac:dyDescent="0.2">
      <c r="A29" s="279"/>
      <c r="B29" s="279"/>
      <c r="C29" s="279"/>
      <c r="D29" s="279"/>
      <c r="E29" s="279"/>
      <c r="F29" s="279"/>
      <c r="G29" s="279"/>
      <c r="H29" s="279"/>
      <c r="I29" s="279"/>
    </row>
    <row r="30" spans="1:9" x14ac:dyDescent="0.2">
      <c r="A30" s="280"/>
      <c r="B30" s="279"/>
      <c r="C30" s="279"/>
      <c r="D30" s="279"/>
      <c r="E30" s="279"/>
      <c r="F30" s="279"/>
      <c r="G30" s="279"/>
      <c r="H30" s="279"/>
      <c r="I30" s="279"/>
    </row>
    <row r="31" spans="1:9" ht="15.75" x14ac:dyDescent="0.35">
      <c r="A31" s="134"/>
      <c r="B31" s="136" t="s">
        <v>93</v>
      </c>
      <c r="C31" s="134"/>
      <c r="D31" s="134"/>
      <c r="E31" s="137"/>
      <c r="F31" s="134"/>
      <c r="G31" s="134"/>
      <c r="H31" s="134"/>
      <c r="I31" s="134"/>
    </row>
    <row r="32" spans="1:9" ht="15.75" x14ac:dyDescent="0.35">
      <c r="A32" s="134"/>
      <c r="B32" s="134"/>
      <c r="C32" s="138"/>
      <c r="D32" s="134"/>
      <c r="F32" s="138"/>
      <c r="G32" s="281"/>
    </row>
    <row r="33" spans="2:6" ht="15.75" x14ac:dyDescent="0.35">
      <c r="B33" s="134"/>
      <c r="C33" s="139" t="s">
        <v>248</v>
      </c>
      <c r="D33" s="134"/>
      <c r="F33" s="140" t="s">
        <v>253</v>
      </c>
    </row>
    <row r="34" spans="2:6" ht="15.75" x14ac:dyDescent="0.35">
      <c r="B34" s="134"/>
      <c r="C34" s="141" t="s">
        <v>123</v>
      </c>
      <c r="D34" s="134"/>
      <c r="F34" s="134" t="s">
        <v>249</v>
      </c>
    </row>
    <row r="35" spans="2:6" ht="15.75" x14ac:dyDescent="0.35">
      <c r="B35" s="134"/>
      <c r="C35" s="141"/>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8"/>
  <sheetViews>
    <sheetView view="pageBreakPreview" topLeftCell="A4" zoomScale="80" zoomScaleNormal="100" zoomScaleSheetLayoutView="80" workbookViewId="0">
      <selection activeCell="I11" sqref="I11"/>
    </sheetView>
  </sheetViews>
  <sheetFormatPr defaultColWidth="9.140625" defaultRowHeight="15.75" x14ac:dyDescent="0.35"/>
  <cols>
    <col min="1" max="1" width="10" style="134" customWidth="1"/>
    <col min="2" max="2" width="19.5703125" style="134" customWidth="1"/>
    <col min="3" max="3" width="35.140625" style="134" customWidth="1"/>
    <col min="4" max="4" width="29" style="134" customWidth="1"/>
    <col min="5" max="5" width="22.5703125" style="134" customWidth="1"/>
    <col min="6" max="6" width="20" style="134" customWidth="1"/>
    <col min="7" max="7" width="29.28515625" style="134" customWidth="1"/>
    <col min="8" max="8" width="27.140625" style="134" customWidth="1"/>
    <col min="9" max="9" width="26.42578125" style="134" customWidth="1"/>
    <col min="10" max="10" width="0.5703125" style="134" customWidth="1"/>
    <col min="11" max="16384" width="9.140625" style="134"/>
  </cols>
  <sheetData>
    <row r="1" spans="1:10" x14ac:dyDescent="0.35">
      <c r="A1" s="714" t="s">
        <v>493</v>
      </c>
      <c r="B1" s="714"/>
      <c r="C1" s="714"/>
      <c r="D1" s="714"/>
      <c r="E1" s="68"/>
      <c r="F1" s="68"/>
      <c r="G1" s="68"/>
      <c r="H1" s="68"/>
      <c r="I1" s="234" t="s">
        <v>182</v>
      </c>
      <c r="J1" s="132"/>
    </row>
    <row r="2" spans="1:10" x14ac:dyDescent="0.35">
      <c r="A2" s="68" t="s">
        <v>124</v>
      </c>
      <c r="B2" s="68"/>
      <c r="C2" s="68"/>
      <c r="D2" s="68"/>
      <c r="E2" s="68"/>
      <c r="F2" s="68"/>
      <c r="G2" s="68"/>
      <c r="H2" s="68"/>
      <c r="I2" s="133" t="str">
        <f>'ფორმა N1'!M2</f>
        <v>23.08.2023-12.09.2023</v>
      </c>
      <c r="J2" s="132"/>
    </row>
    <row r="3" spans="1:10" x14ac:dyDescent="0.35">
      <c r="A3" s="68"/>
      <c r="B3" s="68"/>
      <c r="C3" s="68"/>
      <c r="D3" s="68"/>
      <c r="E3" s="68"/>
      <c r="F3" s="68"/>
      <c r="G3" s="68"/>
      <c r="H3" s="68"/>
      <c r="I3" s="92"/>
      <c r="J3" s="132"/>
    </row>
    <row r="4" spans="1:10" x14ac:dyDescent="0.35">
      <c r="A4" s="69" t="str">
        <f>'[2]ფორმა N2'!A4</f>
        <v>ანგარიშვალდებული პირის დასახელება:</v>
      </c>
      <c r="B4" s="68"/>
      <c r="C4" s="68"/>
      <c r="D4" s="68"/>
      <c r="E4" s="68"/>
      <c r="F4" s="68"/>
      <c r="G4" s="68"/>
      <c r="H4" s="68"/>
      <c r="I4" s="68"/>
      <c r="J4" s="94"/>
    </row>
    <row r="5" spans="1:10" x14ac:dyDescent="0.35">
      <c r="A5" s="153" t="str">
        <f>'ფორმა N1'!D4</f>
        <v>მპგ "ევროპული საქართველო-მოძრაობა თავისუფლებისთვის"</v>
      </c>
      <c r="B5" s="153"/>
      <c r="C5" s="153"/>
      <c r="D5" s="153"/>
      <c r="E5" s="153"/>
      <c r="F5" s="153"/>
      <c r="G5" s="153"/>
      <c r="H5" s="153"/>
      <c r="I5" s="153"/>
      <c r="J5" s="140"/>
    </row>
    <row r="6" spans="1:10" x14ac:dyDescent="0.35">
      <c r="A6" s="69"/>
      <c r="B6" s="68"/>
      <c r="C6" s="68"/>
      <c r="D6" s="68"/>
      <c r="E6" s="68"/>
      <c r="F6" s="68"/>
      <c r="G6" s="68"/>
      <c r="H6" s="68"/>
      <c r="I6" s="68"/>
      <c r="J6" s="94"/>
    </row>
    <row r="7" spans="1:10" x14ac:dyDescent="0.35">
      <c r="A7" s="68"/>
      <c r="B7" s="68"/>
      <c r="C7" s="68"/>
      <c r="D7" s="68"/>
      <c r="E7" s="68"/>
      <c r="F7" s="68"/>
      <c r="G7" s="68"/>
      <c r="H7" s="68"/>
      <c r="I7" s="68"/>
      <c r="J7" s="95"/>
    </row>
    <row r="8" spans="1:10" ht="63.75" customHeight="1" x14ac:dyDescent="0.35">
      <c r="A8" s="255" t="s">
        <v>64</v>
      </c>
      <c r="B8" s="256" t="s">
        <v>337</v>
      </c>
      <c r="C8" s="257" t="s">
        <v>374</v>
      </c>
      <c r="D8" s="257" t="s">
        <v>375</v>
      </c>
      <c r="E8" s="257" t="s">
        <v>338</v>
      </c>
      <c r="F8" s="257" t="s">
        <v>351</v>
      </c>
      <c r="G8" s="257" t="s">
        <v>352</v>
      </c>
      <c r="H8" s="257" t="s">
        <v>376</v>
      </c>
      <c r="I8" s="258" t="s">
        <v>353</v>
      </c>
      <c r="J8" s="95"/>
    </row>
    <row r="9" spans="1:10" s="447" customFormat="1" ht="31.5" customHeight="1" x14ac:dyDescent="0.2">
      <c r="A9" s="621">
        <v>1</v>
      </c>
      <c r="B9" s="673" t="s">
        <v>650</v>
      </c>
      <c r="C9" s="674" t="s">
        <v>651</v>
      </c>
      <c r="D9" s="675">
        <v>204566978</v>
      </c>
      <c r="E9" s="623" t="s">
        <v>652</v>
      </c>
      <c r="F9" s="261"/>
      <c r="G9" s="261"/>
      <c r="H9" s="261"/>
      <c r="I9" s="261">
        <v>1724.4</v>
      </c>
    </row>
    <row r="10" spans="1:10" s="23" customFormat="1" ht="15.75" customHeight="1" x14ac:dyDescent="0.35">
      <c r="A10" s="471">
        <v>2</v>
      </c>
      <c r="B10" s="624"/>
      <c r="C10" s="625"/>
      <c r="D10" s="626"/>
      <c r="E10" s="623"/>
      <c r="F10" s="261"/>
      <c r="G10" s="261"/>
      <c r="H10" s="261"/>
      <c r="I10" s="261"/>
    </row>
    <row r="11" spans="1:10" s="23" customFormat="1" ht="15.75" customHeight="1" x14ac:dyDescent="0.35">
      <c r="A11" s="621">
        <v>3</v>
      </c>
      <c r="B11" s="624"/>
      <c r="C11" s="627"/>
      <c r="D11" s="628"/>
      <c r="E11" s="623"/>
      <c r="F11" s="261"/>
      <c r="G11" s="261"/>
      <c r="H11" s="261"/>
      <c r="I11" s="261"/>
    </row>
    <row r="12" spans="1:10" s="23" customFormat="1" ht="15.75" customHeight="1" x14ac:dyDescent="0.35">
      <c r="A12" s="471">
        <v>4</v>
      </c>
      <c r="B12" s="649"/>
      <c r="C12" s="650"/>
      <c r="D12" s="651"/>
      <c r="E12" s="652"/>
      <c r="F12" s="264"/>
      <c r="G12" s="264"/>
      <c r="H12" s="264"/>
      <c r="I12" s="264"/>
    </row>
    <row r="13" spans="1:10" s="23" customFormat="1" ht="15.75" customHeight="1" x14ac:dyDescent="0.35">
      <c r="A13" s="621">
        <v>5</v>
      </c>
      <c r="B13" s="624"/>
      <c r="C13" s="416"/>
      <c r="D13" s="655"/>
      <c r="E13" s="656"/>
      <c r="F13" s="657"/>
      <c r="G13" s="657"/>
      <c r="H13" s="657"/>
      <c r="I13" s="657"/>
    </row>
    <row r="14" spans="1:10" ht="21.75" customHeight="1" x14ac:dyDescent="0.35">
      <c r="A14" s="471">
        <v>6</v>
      </c>
      <c r="B14" s="658"/>
      <c r="C14" s="658"/>
      <c r="D14" s="658"/>
      <c r="E14" s="658"/>
      <c r="F14" s="658"/>
      <c r="G14" s="658"/>
      <c r="H14" s="658"/>
      <c r="I14" s="658"/>
      <c r="J14" s="95"/>
    </row>
    <row r="15" spans="1:10" x14ac:dyDescent="0.35">
      <c r="A15" s="621">
        <v>7</v>
      </c>
      <c r="B15" s="653"/>
      <c r="C15" s="622"/>
      <c r="D15" s="622"/>
      <c r="E15" s="654"/>
      <c r="F15" s="654"/>
      <c r="G15" s="654"/>
      <c r="H15" s="654"/>
      <c r="I15" s="654"/>
      <c r="J15" s="95"/>
    </row>
    <row r="16" spans="1:10" x14ac:dyDescent="0.35">
      <c r="A16" s="471">
        <v>8</v>
      </c>
      <c r="B16" s="249"/>
      <c r="C16" s="262"/>
      <c r="D16" s="262"/>
      <c r="E16" s="263"/>
      <c r="F16" s="263"/>
      <c r="G16" s="263"/>
      <c r="H16" s="264"/>
      <c r="I16" s="261"/>
      <c r="J16" s="95"/>
    </row>
    <row r="17" spans="1:12" x14ac:dyDescent="0.35">
      <c r="A17" s="621">
        <v>9</v>
      </c>
      <c r="B17" s="249"/>
      <c r="C17" s="262"/>
      <c r="D17" s="262"/>
      <c r="E17" s="263"/>
      <c r="F17" s="263"/>
      <c r="G17" s="263"/>
      <c r="H17" s="264"/>
      <c r="I17" s="261"/>
      <c r="J17" s="95"/>
    </row>
    <row r="18" spans="1:12" x14ac:dyDescent="0.35">
      <c r="A18" s="471">
        <v>10</v>
      </c>
      <c r="B18" s="249"/>
      <c r="C18" s="262"/>
      <c r="D18" s="262"/>
      <c r="E18" s="263"/>
      <c r="F18" s="263"/>
      <c r="G18" s="263"/>
      <c r="H18" s="264"/>
      <c r="I18" s="261"/>
      <c r="J18" s="95"/>
    </row>
    <row r="19" spans="1:12" x14ac:dyDescent="0.35">
      <c r="A19" s="621">
        <v>11</v>
      </c>
      <c r="B19" s="249"/>
      <c r="C19" s="262"/>
      <c r="D19" s="262"/>
      <c r="E19" s="263"/>
      <c r="F19" s="263"/>
      <c r="G19" s="263"/>
      <c r="H19" s="264"/>
      <c r="I19" s="261"/>
      <c r="J19" s="95"/>
    </row>
    <row r="20" spans="1:12" x14ac:dyDescent="0.35">
      <c r="A20" s="471">
        <v>12</v>
      </c>
      <c r="B20" s="249"/>
      <c r="C20" s="262"/>
      <c r="D20" s="262"/>
      <c r="E20" s="263"/>
      <c r="F20" s="263"/>
      <c r="G20" s="263"/>
      <c r="H20" s="264"/>
      <c r="I20" s="261"/>
      <c r="J20" s="95"/>
    </row>
    <row r="21" spans="1:12" x14ac:dyDescent="0.35">
      <c r="A21" s="621">
        <v>13</v>
      </c>
      <c r="B21" s="249"/>
      <c r="C21" s="262"/>
      <c r="D21" s="262"/>
      <c r="E21" s="263"/>
      <c r="F21" s="263"/>
      <c r="G21" s="263"/>
      <c r="H21" s="264"/>
      <c r="I21" s="261"/>
      <c r="J21" s="95"/>
    </row>
    <row r="22" spans="1:12" x14ac:dyDescent="0.35">
      <c r="A22" s="471">
        <v>14</v>
      </c>
      <c r="B22" s="249"/>
      <c r="C22" s="262"/>
      <c r="D22" s="262"/>
      <c r="E22" s="263"/>
      <c r="F22" s="263"/>
      <c r="G22" s="263"/>
      <c r="H22" s="264"/>
      <c r="I22" s="261"/>
      <c r="J22" s="95"/>
    </row>
    <row r="23" spans="1:12" x14ac:dyDescent="0.35">
      <c r="A23" s="621">
        <v>15</v>
      </c>
      <c r="B23" s="249"/>
      <c r="C23" s="262"/>
      <c r="D23" s="262"/>
      <c r="E23" s="263"/>
      <c r="F23" s="263"/>
      <c r="G23" s="263"/>
      <c r="H23" s="264"/>
      <c r="I23" s="261"/>
      <c r="J23" s="95"/>
    </row>
    <row r="24" spans="1:12" x14ac:dyDescent="0.35">
      <c r="A24" s="471">
        <v>16</v>
      </c>
      <c r="B24" s="249"/>
      <c r="C24" s="262"/>
      <c r="D24" s="262"/>
      <c r="E24" s="263"/>
      <c r="F24" s="263"/>
      <c r="G24" s="263"/>
      <c r="H24" s="264"/>
      <c r="I24" s="261"/>
      <c r="J24" s="95"/>
    </row>
    <row r="25" spans="1:12" x14ac:dyDescent="0.35">
      <c r="A25" s="259" t="s">
        <v>258</v>
      </c>
      <c r="B25" s="249"/>
      <c r="C25" s="262"/>
      <c r="D25" s="262"/>
      <c r="E25" s="263"/>
      <c r="F25" s="263"/>
      <c r="G25" s="265"/>
      <c r="H25" s="266" t="s">
        <v>473</v>
      </c>
      <c r="I25" s="267">
        <f>SUM(I9:I24)</f>
        <v>1724.4</v>
      </c>
      <c r="J25" s="95"/>
    </row>
    <row r="27" spans="1:12" x14ac:dyDescent="0.35">
      <c r="A27" s="715" t="s">
        <v>494</v>
      </c>
      <c r="B27" s="715"/>
      <c r="C27" s="715"/>
      <c r="D27" s="715"/>
      <c r="E27" s="715"/>
      <c r="F27" s="715"/>
      <c r="G27" s="715"/>
    </row>
    <row r="29" spans="1:12" x14ac:dyDescent="0.35">
      <c r="B29" s="136" t="s">
        <v>93</v>
      </c>
      <c r="F29" s="137"/>
    </row>
    <row r="30" spans="1:12" x14ac:dyDescent="0.35">
      <c r="F30" s="158"/>
      <c r="I30" s="158"/>
      <c r="J30" s="158"/>
      <c r="K30" s="158"/>
      <c r="L30" s="158"/>
    </row>
    <row r="31" spans="1:12" x14ac:dyDescent="0.35">
      <c r="C31" s="138"/>
      <c r="F31" s="138"/>
      <c r="G31" s="138"/>
      <c r="H31" s="140"/>
      <c r="I31" s="268"/>
      <c r="J31" s="158"/>
      <c r="K31" s="158"/>
      <c r="L31" s="158"/>
    </row>
    <row r="32" spans="1:12" x14ac:dyDescent="0.35">
      <c r="A32" s="158"/>
      <c r="C32" s="139" t="s">
        <v>248</v>
      </c>
      <c r="F32" s="140" t="s">
        <v>253</v>
      </c>
      <c r="G32" s="139"/>
      <c r="H32" s="139"/>
      <c r="I32" s="268"/>
      <c r="J32" s="158"/>
      <c r="K32" s="158"/>
      <c r="L32" s="158"/>
    </row>
    <row r="33" spans="1:12" x14ac:dyDescent="0.35">
      <c r="A33" s="158"/>
      <c r="C33" s="141" t="s">
        <v>123</v>
      </c>
      <c r="F33" s="134" t="s">
        <v>249</v>
      </c>
      <c r="I33" s="158"/>
      <c r="J33" s="158"/>
      <c r="K33" s="158"/>
      <c r="L33" s="158"/>
    </row>
    <row r="34" spans="1:12" s="158" customFormat="1" x14ac:dyDescent="0.35">
      <c r="B34" s="134"/>
      <c r="C34" s="141"/>
      <c r="G34" s="141"/>
      <c r="H34" s="141"/>
    </row>
    <row r="35" spans="1:12" s="158" customFormat="1" ht="12.75" x14ac:dyDescent="0.2"/>
    <row r="36" spans="1:12" s="158" customFormat="1" ht="12.75" x14ac:dyDescent="0.2"/>
    <row r="37" spans="1:12" s="158" customFormat="1" ht="12.75" x14ac:dyDescent="0.2"/>
    <row r="38" spans="1:12" s="158" customFormat="1" ht="12.75" x14ac:dyDescent="0.2"/>
  </sheetData>
  <mergeCells count="2">
    <mergeCell ref="A1:D1"/>
    <mergeCell ref="A27:G27"/>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15:B25 B9:B13"/>
  </dataValidations>
  <printOptions gridLines="1"/>
  <pageMargins left="0.7" right="0.7" top="0.75" bottom="0.75" header="0.3" footer="0.3"/>
  <pageSetup scale="57"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3"/>
  <sheetViews>
    <sheetView showGridLines="0" view="pageBreakPreview" zoomScale="80" zoomScaleSheetLayoutView="80" workbookViewId="0">
      <selection activeCell="I22" sqref="I21:I22"/>
    </sheetView>
  </sheetViews>
  <sheetFormatPr defaultColWidth="9.140625" defaultRowHeight="12.75" x14ac:dyDescent="0.2"/>
  <cols>
    <col min="1" max="1" width="2.7109375" style="241" customWidth="1"/>
    <col min="2" max="2" width="11" style="241" customWidth="1"/>
    <col min="3" max="3" width="23.42578125" style="241" customWidth="1"/>
    <col min="4" max="4" width="13.28515625" style="241" customWidth="1"/>
    <col min="5" max="5" width="10.28515625" style="241" customWidth="1"/>
    <col min="6" max="6" width="11.5703125" style="241" customWidth="1"/>
    <col min="7" max="7" width="12.28515625" style="241" customWidth="1"/>
    <col min="8" max="8" width="16.85546875" style="241" customWidth="1"/>
    <col min="9" max="9" width="17.5703125" style="241" customWidth="1"/>
    <col min="10" max="11" width="12.42578125" style="241" customWidth="1"/>
    <col min="12" max="12" width="24.85546875" style="241" customWidth="1"/>
    <col min="13" max="13" width="18.5703125" style="241" customWidth="1"/>
    <col min="14" max="16384" width="9.140625" style="241"/>
  </cols>
  <sheetData>
    <row r="1" spans="1:13" ht="15.75" x14ac:dyDescent="0.2">
      <c r="A1" s="740" t="s">
        <v>472</v>
      </c>
      <c r="B1" s="740"/>
      <c r="C1" s="740"/>
      <c r="D1" s="740"/>
      <c r="E1" s="740"/>
      <c r="F1" s="740"/>
      <c r="G1" s="740"/>
      <c r="H1" s="240"/>
      <c r="I1" s="239"/>
      <c r="J1" s="175"/>
      <c r="K1" s="175"/>
      <c r="L1" s="234"/>
      <c r="M1" s="352" t="s">
        <v>94</v>
      </c>
    </row>
    <row r="2" spans="1:13" ht="15.75" x14ac:dyDescent="0.2">
      <c r="A2" s="239" t="s">
        <v>292</v>
      </c>
      <c r="B2" s="240"/>
      <c r="C2" s="240"/>
      <c r="D2" s="242"/>
      <c r="E2" s="242"/>
      <c r="F2" s="242"/>
      <c r="G2" s="242"/>
      <c r="H2" s="242"/>
      <c r="I2" s="240"/>
      <c r="J2" s="240"/>
      <c r="K2" s="240"/>
      <c r="L2" s="240"/>
      <c r="M2" s="352"/>
    </row>
    <row r="3" spans="1:13" x14ac:dyDescent="0.2">
      <c r="A3" s="239"/>
      <c r="B3" s="240"/>
      <c r="C3" s="240"/>
      <c r="D3" s="242"/>
      <c r="E3" s="242"/>
      <c r="F3" s="242"/>
      <c r="G3" s="242"/>
      <c r="H3" s="242"/>
      <c r="I3" s="240"/>
      <c r="J3" s="240"/>
      <c r="K3" s="240"/>
      <c r="L3" s="240"/>
      <c r="M3" s="240"/>
    </row>
    <row r="4" spans="1:13" ht="15.75" x14ac:dyDescent="0.35">
      <c r="A4" s="99" t="s">
        <v>254</v>
      </c>
      <c r="B4" s="240"/>
      <c r="C4" s="240"/>
      <c r="D4" s="243"/>
      <c r="E4" s="244"/>
      <c r="F4" s="243"/>
      <c r="G4" s="242"/>
      <c r="H4" s="242"/>
      <c r="I4" s="242"/>
      <c r="J4" s="242"/>
      <c r="K4" s="242"/>
      <c r="L4" s="240"/>
      <c r="M4" s="242"/>
    </row>
    <row r="5" spans="1:13" x14ac:dyDescent="0.2">
      <c r="A5" s="245" t="str">
        <f>'ფორმა N1'!D4</f>
        <v>მპგ "ევროპული საქართველო-მოძრაობა თავისუფლებისთვის"</v>
      </c>
      <c r="B5" s="245"/>
      <c r="C5" s="245"/>
      <c r="D5" s="245"/>
      <c r="E5" s="246"/>
      <c r="F5" s="246"/>
      <c r="G5" s="246"/>
      <c r="H5" s="246"/>
      <c r="I5" s="246"/>
      <c r="J5" s="246"/>
      <c r="K5" s="246"/>
      <c r="L5" s="246"/>
      <c r="M5" s="246"/>
    </row>
    <row r="6" spans="1:13" ht="13.5" thickBot="1" x14ac:dyDescent="0.25">
      <c r="A6" s="247"/>
      <c r="B6" s="247"/>
      <c r="C6" s="247"/>
      <c r="D6" s="247"/>
      <c r="E6" s="247"/>
      <c r="F6" s="247"/>
      <c r="G6" s="247"/>
      <c r="H6" s="247"/>
      <c r="I6" s="247"/>
      <c r="J6" s="247"/>
      <c r="K6" s="247"/>
      <c r="L6" s="247"/>
      <c r="M6" s="247"/>
    </row>
    <row r="7" spans="1:13" ht="51" x14ac:dyDescent="0.2">
      <c r="A7" s="225" t="s">
        <v>64</v>
      </c>
      <c r="B7" s="143" t="s">
        <v>365</v>
      </c>
      <c r="C7" s="143" t="s">
        <v>366</v>
      </c>
      <c r="D7" s="144" t="s">
        <v>367</v>
      </c>
      <c r="E7" s="144" t="s">
        <v>255</v>
      </c>
      <c r="F7" s="144" t="s">
        <v>457</v>
      </c>
      <c r="G7" s="144" t="s">
        <v>458</v>
      </c>
      <c r="H7" s="143" t="s">
        <v>368</v>
      </c>
      <c r="I7" s="143" t="s">
        <v>369</v>
      </c>
      <c r="J7" s="143" t="s">
        <v>459</v>
      </c>
      <c r="K7" s="144" t="s">
        <v>460</v>
      </c>
      <c r="L7" s="144" t="s">
        <v>491</v>
      </c>
      <c r="M7" s="144" t="s">
        <v>364</v>
      </c>
    </row>
    <row r="8" spans="1:13" x14ac:dyDescent="0.2">
      <c r="A8" s="142">
        <v>1</v>
      </c>
      <c r="B8" s="143">
        <v>2</v>
      </c>
      <c r="C8" s="143">
        <v>3</v>
      </c>
      <c r="D8" s="144">
        <v>4</v>
      </c>
      <c r="E8" s="144">
        <v>5</v>
      </c>
      <c r="F8" s="144">
        <v>6</v>
      </c>
      <c r="G8" s="144">
        <v>7</v>
      </c>
      <c r="H8" s="144">
        <v>8</v>
      </c>
      <c r="I8" s="144">
        <v>9</v>
      </c>
      <c r="J8" s="144">
        <v>10</v>
      </c>
      <c r="K8" s="144">
        <v>11</v>
      </c>
      <c r="L8" s="144">
        <v>12</v>
      </c>
      <c r="M8" s="144">
        <v>13</v>
      </c>
    </row>
    <row r="9" spans="1:13" ht="15" customHeight="1" x14ac:dyDescent="0.4">
      <c r="A9" s="248">
        <v>1</v>
      </c>
      <c r="B9" s="249"/>
      <c r="C9" s="250"/>
      <c r="D9" s="248"/>
      <c r="E9" s="248"/>
      <c r="F9" s="248"/>
      <c r="G9" s="248"/>
      <c r="H9" s="248"/>
      <c r="I9" s="604"/>
      <c r="J9" s="248"/>
      <c r="K9" s="248"/>
      <c r="L9" s="248"/>
      <c r="M9" s="603"/>
    </row>
    <row r="10" spans="1:13" ht="13.5" customHeight="1" x14ac:dyDescent="0.4">
      <c r="A10" s="248">
        <v>2</v>
      </c>
      <c r="B10" s="249"/>
      <c r="C10" s="250"/>
      <c r="D10" s="248"/>
      <c r="E10" s="248"/>
      <c r="F10" s="248"/>
      <c r="G10" s="248"/>
      <c r="H10" s="248"/>
      <c r="I10" s="604"/>
      <c r="J10" s="248"/>
      <c r="K10" s="248"/>
      <c r="L10" s="248"/>
      <c r="M10" s="603"/>
    </row>
    <row r="11" spans="1:13" ht="18" x14ac:dyDescent="0.4">
      <c r="A11" s="248">
        <v>3</v>
      </c>
      <c r="B11" s="249"/>
      <c r="C11" s="250"/>
      <c r="D11" s="248"/>
      <c r="E11" s="248"/>
      <c r="F11" s="248"/>
      <c r="G11" s="248"/>
      <c r="H11" s="248"/>
      <c r="I11" s="248"/>
      <c r="J11" s="248"/>
      <c r="K11" s="248"/>
      <c r="L11" s="248"/>
      <c r="M11" s="251" t="str">
        <f t="shared" ref="M11:M33" si="0">IF(ISBLANK(B11),"",$M$2)</f>
        <v/>
      </c>
    </row>
    <row r="12" spans="1:13" ht="18" x14ac:dyDescent="0.4">
      <c r="A12" s="248">
        <v>4</v>
      </c>
      <c r="B12" s="249"/>
      <c r="C12" s="250"/>
      <c r="D12" s="248"/>
      <c r="E12" s="248"/>
      <c r="F12" s="248"/>
      <c r="G12" s="248"/>
      <c r="H12" s="248"/>
      <c r="I12" s="248"/>
      <c r="J12" s="248"/>
      <c r="K12" s="248"/>
      <c r="L12" s="248"/>
      <c r="M12" s="251" t="str">
        <f t="shared" si="0"/>
        <v/>
      </c>
    </row>
    <row r="13" spans="1:13" ht="18" x14ac:dyDescent="0.4">
      <c r="A13" s="248">
        <v>5</v>
      </c>
      <c r="B13" s="249"/>
      <c r="C13" s="250"/>
      <c r="D13" s="248"/>
      <c r="E13" s="248"/>
      <c r="F13" s="248"/>
      <c r="G13" s="248"/>
      <c r="H13" s="248"/>
      <c r="I13" s="248"/>
      <c r="J13" s="248"/>
      <c r="K13" s="248"/>
      <c r="L13" s="248"/>
      <c r="M13" s="251" t="str">
        <f t="shared" si="0"/>
        <v/>
      </c>
    </row>
    <row r="14" spans="1:13" ht="18" x14ac:dyDescent="0.4">
      <c r="A14" s="248">
        <v>6</v>
      </c>
      <c r="B14" s="249"/>
      <c r="C14" s="250"/>
      <c r="D14" s="248"/>
      <c r="E14" s="248"/>
      <c r="F14" s="248"/>
      <c r="G14" s="248"/>
      <c r="H14" s="248"/>
      <c r="I14" s="248"/>
      <c r="J14" s="248"/>
      <c r="K14" s="248"/>
      <c r="L14" s="248"/>
      <c r="M14" s="251" t="str">
        <f t="shared" si="0"/>
        <v/>
      </c>
    </row>
    <row r="15" spans="1:13" ht="18" x14ac:dyDescent="0.4">
      <c r="A15" s="248">
        <v>7</v>
      </c>
      <c r="B15" s="249"/>
      <c r="C15" s="250"/>
      <c r="D15" s="248"/>
      <c r="E15" s="248"/>
      <c r="F15" s="248"/>
      <c r="G15" s="248"/>
      <c r="H15" s="248"/>
      <c r="I15" s="248"/>
      <c r="J15" s="248"/>
      <c r="K15" s="248"/>
      <c r="L15" s="248"/>
      <c r="M15" s="251" t="str">
        <f t="shared" si="0"/>
        <v/>
      </c>
    </row>
    <row r="16" spans="1:13" ht="18" x14ac:dyDescent="0.4">
      <c r="A16" s="248">
        <v>8</v>
      </c>
      <c r="B16" s="249"/>
      <c r="C16" s="250"/>
      <c r="D16" s="248"/>
      <c r="E16" s="248"/>
      <c r="F16" s="248"/>
      <c r="G16" s="248"/>
      <c r="H16" s="248"/>
      <c r="I16" s="248"/>
      <c r="J16" s="248"/>
      <c r="K16" s="248"/>
      <c r="L16" s="248"/>
      <c r="M16" s="251" t="str">
        <f t="shared" si="0"/>
        <v/>
      </c>
    </row>
    <row r="17" spans="1:13" ht="18" x14ac:dyDescent="0.4">
      <c r="A17" s="248">
        <v>9</v>
      </c>
      <c r="B17" s="249"/>
      <c r="C17" s="250"/>
      <c r="D17" s="248"/>
      <c r="E17" s="248"/>
      <c r="F17" s="248"/>
      <c r="G17" s="248"/>
      <c r="H17" s="248"/>
      <c r="I17" s="248"/>
      <c r="J17" s="248"/>
      <c r="K17" s="248"/>
      <c r="L17" s="248"/>
      <c r="M17" s="251" t="str">
        <f t="shared" si="0"/>
        <v/>
      </c>
    </row>
    <row r="18" spans="1:13" ht="18" x14ac:dyDescent="0.4">
      <c r="A18" s="248">
        <v>10</v>
      </c>
      <c r="B18" s="249"/>
      <c r="C18" s="250"/>
      <c r="D18" s="248"/>
      <c r="E18" s="248"/>
      <c r="F18" s="248"/>
      <c r="G18" s="248"/>
      <c r="H18" s="248"/>
      <c r="I18" s="248"/>
      <c r="J18" s="248"/>
      <c r="K18" s="248"/>
      <c r="L18" s="248"/>
      <c r="M18" s="251" t="str">
        <f t="shared" si="0"/>
        <v/>
      </c>
    </row>
    <row r="19" spans="1:13" ht="18" x14ac:dyDescent="0.4">
      <c r="A19" s="248">
        <v>11</v>
      </c>
      <c r="B19" s="249"/>
      <c r="C19" s="250"/>
      <c r="D19" s="248"/>
      <c r="E19" s="248"/>
      <c r="F19" s="248"/>
      <c r="G19" s="248"/>
      <c r="H19" s="248"/>
      <c r="I19" s="248"/>
      <c r="J19" s="248"/>
      <c r="K19" s="248"/>
      <c r="L19" s="248"/>
      <c r="M19" s="251" t="str">
        <f t="shared" si="0"/>
        <v/>
      </c>
    </row>
    <row r="20" spans="1:13" ht="18" x14ac:dyDescent="0.4">
      <c r="A20" s="248">
        <v>12</v>
      </c>
      <c r="B20" s="249"/>
      <c r="C20" s="250"/>
      <c r="D20" s="248"/>
      <c r="E20" s="248"/>
      <c r="F20" s="248"/>
      <c r="G20" s="248"/>
      <c r="H20" s="248"/>
      <c r="I20" s="248"/>
      <c r="J20" s="248"/>
      <c r="K20" s="248"/>
      <c r="L20" s="248"/>
      <c r="M20" s="251" t="str">
        <f t="shared" si="0"/>
        <v/>
      </c>
    </row>
    <row r="21" spans="1:13" ht="18" x14ac:dyDescent="0.4">
      <c r="A21" s="248">
        <v>13</v>
      </c>
      <c r="B21" s="249"/>
      <c r="C21" s="250"/>
      <c r="D21" s="248"/>
      <c r="E21" s="248"/>
      <c r="F21" s="248"/>
      <c r="G21" s="248"/>
      <c r="H21" s="248"/>
      <c r="I21" s="248"/>
      <c r="J21" s="248"/>
      <c r="K21" s="248"/>
      <c r="L21" s="248"/>
      <c r="M21" s="251" t="str">
        <f t="shared" si="0"/>
        <v/>
      </c>
    </row>
    <row r="22" spans="1:13" ht="18" x14ac:dyDescent="0.4">
      <c r="A22" s="248">
        <v>14</v>
      </c>
      <c r="B22" s="249"/>
      <c r="C22" s="250"/>
      <c r="D22" s="248"/>
      <c r="E22" s="248"/>
      <c r="F22" s="248"/>
      <c r="G22" s="248"/>
      <c r="H22" s="248"/>
      <c r="I22" s="248"/>
      <c r="J22" s="248"/>
      <c r="K22" s="248"/>
      <c r="L22" s="248"/>
      <c r="M22" s="251" t="str">
        <f t="shared" si="0"/>
        <v/>
      </c>
    </row>
    <row r="23" spans="1:13" ht="18" x14ac:dyDescent="0.4">
      <c r="A23" s="248">
        <v>15</v>
      </c>
      <c r="B23" s="249"/>
      <c r="C23" s="250"/>
      <c r="D23" s="248"/>
      <c r="E23" s="248"/>
      <c r="F23" s="248"/>
      <c r="G23" s="248"/>
      <c r="H23" s="248"/>
      <c r="I23" s="248"/>
      <c r="J23" s="248"/>
      <c r="K23" s="248"/>
      <c r="L23" s="248"/>
      <c r="M23" s="251" t="str">
        <f t="shared" si="0"/>
        <v/>
      </c>
    </row>
    <row r="24" spans="1:13" ht="18" x14ac:dyDescent="0.4">
      <c r="A24" s="248">
        <v>16</v>
      </c>
      <c r="B24" s="249"/>
      <c r="C24" s="250"/>
      <c r="D24" s="248"/>
      <c r="E24" s="248"/>
      <c r="F24" s="248"/>
      <c r="G24" s="248"/>
      <c r="H24" s="248"/>
      <c r="I24" s="248"/>
      <c r="J24" s="248"/>
      <c r="K24" s="248"/>
      <c r="L24" s="248"/>
      <c r="M24" s="251" t="str">
        <f t="shared" si="0"/>
        <v/>
      </c>
    </row>
    <row r="25" spans="1:13" ht="18" x14ac:dyDescent="0.4">
      <c r="A25" s="248">
        <v>17</v>
      </c>
      <c r="B25" s="249"/>
      <c r="C25" s="250"/>
      <c r="D25" s="248"/>
      <c r="E25" s="248"/>
      <c r="F25" s="248"/>
      <c r="G25" s="248"/>
      <c r="H25" s="248"/>
      <c r="I25" s="248"/>
      <c r="J25" s="248"/>
      <c r="K25" s="248"/>
      <c r="L25" s="248"/>
      <c r="M25" s="251" t="str">
        <f t="shared" si="0"/>
        <v/>
      </c>
    </row>
    <row r="26" spans="1:13" ht="18" x14ac:dyDescent="0.4">
      <c r="A26" s="248">
        <v>18</v>
      </c>
      <c r="B26" s="249"/>
      <c r="C26" s="250"/>
      <c r="D26" s="248"/>
      <c r="E26" s="248"/>
      <c r="F26" s="248"/>
      <c r="G26" s="248"/>
      <c r="H26" s="248"/>
      <c r="I26" s="248"/>
      <c r="J26" s="248"/>
      <c r="K26" s="248"/>
      <c r="L26" s="248"/>
      <c r="M26" s="251" t="str">
        <f t="shared" si="0"/>
        <v/>
      </c>
    </row>
    <row r="27" spans="1:13" ht="18" x14ac:dyDescent="0.4">
      <c r="A27" s="248">
        <v>19</v>
      </c>
      <c r="B27" s="249"/>
      <c r="C27" s="250"/>
      <c r="D27" s="248"/>
      <c r="E27" s="248"/>
      <c r="F27" s="248"/>
      <c r="G27" s="248"/>
      <c r="H27" s="248"/>
      <c r="I27" s="248"/>
      <c r="J27" s="248"/>
      <c r="K27" s="248"/>
      <c r="L27" s="248"/>
      <c r="M27" s="251" t="str">
        <f t="shared" si="0"/>
        <v/>
      </c>
    </row>
    <row r="28" spans="1:13" ht="18" x14ac:dyDescent="0.4">
      <c r="A28" s="248">
        <v>20</v>
      </c>
      <c r="B28" s="249"/>
      <c r="C28" s="250"/>
      <c r="D28" s="248"/>
      <c r="E28" s="248"/>
      <c r="F28" s="248"/>
      <c r="G28" s="248"/>
      <c r="H28" s="248"/>
      <c r="I28" s="248"/>
      <c r="J28" s="248"/>
      <c r="K28" s="248"/>
      <c r="L28" s="248"/>
      <c r="M28" s="251" t="str">
        <f t="shared" si="0"/>
        <v/>
      </c>
    </row>
    <row r="29" spans="1:13" ht="18" x14ac:dyDescent="0.4">
      <c r="A29" s="248">
        <v>21</v>
      </c>
      <c r="B29" s="249"/>
      <c r="C29" s="250"/>
      <c r="D29" s="248"/>
      <c r="E29" s="248"/>
      <c r="F29" s="248"/>
      <c r="G29" s="248"/>
      <c r="H29" s="248"/>
      <c r="I29" s="248"/>
      <c r="J29" s="248"/>
      <c r="K29" s="248"/>
      <c r="L29" s="248"/>
      <c r="M29" s="251" t="str">
        <f t="shared" si="0"/>
        <v/>
      </c>
    </row>
    <row r="30" spans="1:13" ht="18" x14ac:dyDescent="0.4">
      <c r="A30" s="248">
        <v>22</v>
      </c>
      <c r="B30" s="249"/>
      <c r="C30" s="250"/>
      <c r="D30" s="248"/>
      <c r="E30" s="248"/>
      <c r="F30" s="248"/>
      <c r="G30" s="248"/>
      <c r="H30" s="248"/>
      <c r="I30" s="248"/>
      <c r="J30" s="248"/>
      <c r="K30" s="248"/>
      <c r="L30" s="248"/>
      <c r="M30" s="251" t="str">
        <f t="shared" si="0"/>
        <v/>
      </c>
    </row>
    <row r="31" spans="1:13" ht="18" x14ac:dyDescent="0.4">
      <c r="A31" s="248">
        <v>23</v>
      </c>
      <c r="B31" s="249"/>
      <c r="C31" s="250"/>
      <c r="D31" s="248"/>
      <c r="E31" s="248"/>
      <c r="F31" s="248"/>
      <c r="G31" s="248"/>
      <c r="H31" s="248"/>
      <c r="I31" s="248"/>
      <c r="J31" s="248"/>
      <c r="K31" s="248"/>
      <c r="L31" s="248"/>
      <c r="M31" s="251" t="str">
        <f t="shared" si="0"/>
        <v/>
      </c>
    </row>
    <row r="32" spans="1:13" ht="18" x14ac:dyDescent="0.4">
      <c r="A32" s="248">
        <v>24</v>
      </c>
      <c r="B32" s="249"/>
      <c r="C32" s="250"/>
      <c r="D32" s="248"/>
      <c r="E32" s="248"/>
      <c r="F32" s="248"/>
      <c r="G32" s="248"/>
      <c r="H32" s="248"/>
      <c r="I32" s="248"/>
      <c r="J32" s="248"/>
      <c r="K32" s="248"/>
      <c r="L32" s="248"/>
      <c r="M32" s="251" t="str">
        <f t="shared" si="0"/>
        <v/>
      </c>
    </row>
    <row r="33" spans="1:13" ht="18" x14ac:dyDescent="0.4">
      <c r="A33" s="252" t="s">
        <v>258</v>
      </c>
      <c r="B33" s="249"/>
      <c r="C33" s="250"/>
      <c r="D33" s="248"/>
      <c r="E33" s="248"/>
      <c r="F33" s="248"/>
      <c r="G33" s="248"/>
      <c r="H33" s="248"/>
      <c r="I33" s="248"/>
      <c r="J33" s="248"/>
      <c r="K33" s="248"/>
      <c r="L33" s="248"/>
      <c r="M33" s="251" t="str">
        <f t="shared" si="0"/>
        <v/>
      </c>
    </row>
    <row r="34" spans="1:13" s="253" customFormat="1" x14ac:dyDescent="0.2"/>
    <row r="35" spans="1:13" ht="33.6" customHeight="1" x14ac:dyDescent="0.2">
      <c r="A35" s="741" t="s">
        <v>492</v>
      </c>
      <c r="B35" s="742"/>
      <c r="C35" s="742"/>
      <c r="D35" s="742"/>
      <c r="E35" s="742"/>
      <c r="F35" s="742"/>
      <c r="G35" s="742"/>
      <c r="H35" s="742"/>
      <c r="I35" s="742"/>
      <c r="J35" s="742"/>
      <c r="K35" s="742"/>
      <c r="L35" s="742"/>
      <c r="M35" s="742"/>
    </row>
    <row r="36" spans="1:13" ht="19.149999999999999" customHeight="1" x14ac:dyDescent="0.2">
      <c r="A36" s="743" t="s">
        <v>484</v>
      </c>
      <c r="B36" s="743"/>
      <c r="C36" s="743"/>
      <c r="D36" s="743"/>
      <c r="E36" s="743"/>
      <c r="F36" s="743"/>
      <c r="G36" s="743"/>
      <c r="H36" s="743"/>
      <c r="I36" s="743"/>
      <c r="J36" s="743"/>
      <c r="K36" s="743"/>
      <c r="L36" s="743"/>
      <c r="M36" s="743"/>
    </row>
    <row r="37" spans="1:13" s="19" customFormat="1" ht="15.75" x14ac:dyDescent="0.35">
      <c r="B37" s="145" t="s">
        <v>93</v>
      </c>
    </row>
    <row r="38" spans="1:13" s="19" customFormat="1" ht="15.75" x14ac:dyDescent="0.35">
      <c r="B38" s="145"/>
    </row>
    <row r="39" spans="1:13" s="19" customFormat="1" ht="15.75" x14ac:dyDescent="0.35">
      <c r="C39" s="147"/>
      <c r="D39" s="146"/>
      <c r="E39" s="146"/>
      <c r="H39" s="147"/>
      <c r="I39" s="147"/>
      <c r="J39" s="146"/>
      <c r="K39" s="146"/>
      <c r="L39" s="146"/>
    </row>
    <row r="40" spans="1:13" s="19" customFormat="1" ht="15.75" x14ac:dyDescent="0.35">
      <c r="C40" s="148" t="s">
        <v>248</v>
      </c>
      <c r="D40" s="146"/>
      <c r="E40" s="146"/>
      <c r="H40" s="145" t="s">
        <v>294</v>
      </c>
      <c r="M40" s="146"/>
    </row>
    <row r="41" spans="1:13" s="19" customFormat="1" ht="15.75" x14ac:dyDescent="0.35">
      <c r="C41" s="148" t="s">
        <v>123</v>
      </c>
      <c r="D41" s="146"/>
      <c r="E41" s="146"/>
      <c r="H41" s="149" t="s">
        <v>249</v>
      </c>
      <c r="M41" s="146"/>
    </row>
    <row r="42" spans="1:13" ht="15.75" x14ac:dyDescent="0.35">
      <c r="C42" s="148"/>
      <c r="F42" s="149"/>
      <c r="J42" s="254"/>
      <c r="K42" s="254"/>
      <c r="L42" s="254"/>
      <c r="M42" s="254"/>
    </row>
    <row r="43" spans="1:13" ht="15.75" x14ac:dyDescent="0.35">
      <c r="C43" s="148"/>
    </row>
  </sheetData>
  <sheetProtection insertColumns="0" insertRows="0" deleteRows="0"/>
  <mergeCells count="3">
    <mergeCell ref="A1:G1"/>
    <mergeCell ref="A35:M35"/>
    <mergeCell ref="A36:M36"/>
  </mergeCells>
  <dataValidations count="3">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8"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34"/>
  <sheetViews>
    <sheetView tabSelected="1" view="pageBreakPreview" zoomScaleNormal="100" zoomScaleSheetLayoutView="100" workbookViewId="0">
      <selection activeCell="E11" sqref="E11"/>
    </sheetView>
  </sheetViews>
  <sheetFormatPr defaultColWidth="9.140625" defaultRowHeight="12.75" x14ac:dyDescent="0.2"/>
  <cols>
    <col min="1" max="1" width="7.28515625" style="150" customWidth="1"/>
    <col min="2" max="2" width="57.28515625" style="150" customWidth="1"/>
    <col min="3" max="3" width="24.140625" style="150" customWidth="1"/>
    <col min="4" max="4" width="25.140625" style="150" customWidth="1"/>
    <col min="5" max="16384" width="9.140625" style="150"/>
  </cols>
  <sheetData>
    <row r="1" spans="1:4" s="6" customFormat="1" ht="18.75" customHeight="1" x14ac:dyDescent="0.35">
      <c r="A1" s="744" t="s">
        <v>474</v>
      </c>
      <c r="B1" s="744"/>
      <c r="C1" s="202" t="s">
        <v>94</v>
      </c>
    </row>
    <row r="2" spans="1:4" s="6" customFormat="1" ht="15.75" x14ac:dyDescent="0.35">
      <c r="A2" s="744"/>
      <c r="B2" s="744"/>
      <c r="C2" s="199" t="str">
        <f>'ფორმა N1'!M2</f>
        <v>23.08.2023-12.09.2023</v>
      </c>
    </row>
    <row r="3" spans="1:4" s="6" customFormat="1" ht="15.75" x14ac:dyDescent="0.35">
      <c r="A3" s="203" t="s">
        <v>124</v>
      </c>
      <c r="B3" s="200"/>
      <c r="C3" s="201"/>
    </row>
    <row r="4" spans="1:4" s="6" customFormat="1" ht="15.75" x14ac:dyDescent="0.35">
      <c r="A4" s="99"/>
      <c r="B4" s="200"/>
      <c r="C4" s="201"/>
    </row>
    <row r="5" spans="1:4" s="19" customFormat="1" ht="15.75" x14ac:dyDescent="0.35">
      <c r="A5" s="745" t="s">
        <v>254</v>
      </c>
      <c r="B5" s="745"/>
      <c r="C5" s="99"/>
    </row>
    <row r="6" spans="1:4" s="19" customFormat="1" ht="15.75" x14ac:dyDescent="0.35">
      <c r="A6" s="236" t="str">
        <f>'ფორმა N1'!D4</f>
        <v>მპგ "ევროპული საქართველო-მოძრაობა თავისუფლებისთვის"</v>
      </c>
      <c r="B6" s="236"/>
      <c r="C6" s="99"/>
    </row>
    <row r="7" spans="1:4" x14ac:dyDescent="0.2">
      <c r="A7" s="204"/>
      <c r="B7" s="204"/>
      <c r="C7" s="204"/>
    </row>
    <row r="8" spans="1:4" x14ac:dyDescent="0.2">
      <c r="A8" s="204"/>
      <c r="B8" s="204"/>
      <c r="C8" s="204"/>
    </row>
    <row r="9" spans="1:4" ht="30" customHeight="1" x14ac:dyDescent="0.2">
      <c r="A9" s="205" t="s">
        <v>64</v>
      </c>
      <c r="B9" s="205" t="s">
        <v>11</v>
      </c>
      <c r="C9" s="206" t="s">
        <v>9</v>
      </c>
    </row>
    <row r="10" spans="1:4" ht="15.75" x14ac:dyDescent="0.35">
      <c r="A10" s="207">
        <v>1</v>
      </c>
      <c r="B10" s="208" t="s">
        <v>57</v>
      </c>
      <c r="C10" s="209">
        <f>'ფორმა N4'!D11+'ფორმა N5'!D9</f>
        <v>106699.13999999998</v>
      </c>
      <c r="D10" s="612"/>
    </row>
    <row r="11" spans="1:4" ht="15.75" x14ac:dyDescent="0.35">
      <c r="A11" s="210">
        <v>1.1000000000000001</v>
      </c>
      <c r="B11" s="208" t="s">
        <v>418</v>
      </c>
      <c r="C11" s="211">
        <f>'ფორმა N4'!D39+'ფორმა N5'!D37</f>
        <v>0</v>
      </c>
    </row>
    <row r="12" spans="1:4" ht="15.75" x14ac:dyDescent="0.35">
      <c r="A12" s="212" t="s">
        <v>30</v>
      </c>
      <c r="B12" s="208" t="s">
        <v>419</v>
      </c>
      <c r="C12" s="211">
        <f>'ფორმა N4'!D40+'ფორმა N5'!D38</f>
        <v>0</v>
      </c>
    </row>
    <row r="13" spans="1:4" ht="15.75" x14ac:dyDescent="0.35">
      <c r="A13" s="210">
        <v>1.2</v>
      </c>
      <c r="B13" s="208" t="s">
        <v>58</v>
      </c>
      <c r="C13" s="211">
        <f>'ფორმა N4'!D12+'ფორმა N5'!D10</f>
        <v>88008.209999999992</v>
      </c>
    </row>
    <row r="14" spans="1:4" ht="15.75" x14ac:dyDescent="0.35">
      <c r="A14" s="210">
        <v>1.3</v>
      </c>
      <c r="B14" s="208" t="s">
        <v>413</v>
      </c>
      <c r="C14" s="211">
        <f>'ფორმა N4'!D17+'ფორმა N5'!D15</f>
        <v>0</v>
      </c>
    </row>
    <row r="15" spans="1:4" ht="15.75" x14ac:dyDescent="0.2">
      <c r="A15" s="746"/>
      <c r="B15" s="746"/>
      <c r="C15" s="746"/>
    </row>
    <row r="16" spans="1:4" ht="30" customHeight="1" x14ac:dyDescent="0.2">
      <c r="A16" s="205" t="s">
        <v>64</v>
      </c>
      <c r="B16" s="205" t="s">
        <v>230</v>
      </c>
      <c r="C16" s="206" t="s">
        <v>67</v>
      </c>
    </row>
    <row r="17" spans="1:3" ht="15.75" x14ac:dyDescent="0.35">
      <c r="A17" s="207">
        <v>2</v>
      </c>
      <c r="B17" s="208" t="s">
        <v>420</v>
      </c>
      <c r="C17" s="500">
        <f>'ფორმა N2'!D9+'ფორმა N3'!D9</f>
        <v>0</v>
      </c>
    </row>
    <row r="18" spans="1:3" ht="15.75" x14ac:dyDescent="0.35">
      <c r="A18" s="213">
        <v>2.1</v>
      </c>
      <c r="B18" s="208" t="s">
        <v>421</v>
      </c>
      <c r="C18" s="208">
        <f>'ფორმა N2'!D17+'ფორმა N3'!D17</f>
        <v>0</v>
      </c>
    </row>
    <row r="19" spans="1:3" ht="15.75" x14ac:dyDescent="0.35">
      <c r="A19" s="213">
        <v>2.2000000000000002</v>
      </c>
      <c r="B19" s="208" t="s">
        <v>422</v>
      </c>
      <c r="C19" s="208">
        <f>'ფორმა N2'!D18+'ფორმა N3'!D18</f>
        <v>0</v>
      </c>
    </row>
    <row r="20" spans="1:3" ht="15.75" x14ac:dyDescent="0.35">
      <c r="A20" s="213">
        <v>2.2999999999999998</v>
      </c>
      <c r="B20" s="208" t="s">
        <v>423</v>
      </c>
      <c r="C20" s="214">
        <f>SUM(C21:C25)</f>
        <v>0</v>
      </c>
    </row>
    <row r="21" spans="1:3" ht="15.75" x14ac:dyDescent="0.35">
      <c r="A21" s="212" t="s">
        <v>424</v>
      </c>
      <c r="B21" s="215" t="s">
        <v>425</v>
      </c>
      <c r="C21" s="208">
        <f>'ფორმა N2'!D13+'ფორმა N3'!D13</f>
        <v>0</v>
      </c>
    </row>
    <row r="22" spans="1:3" ht="15.75" x14ac:dyDescent="0.35">
      <c r="A22" s="212" t="s">
        <v>426</v>
      </c>
      <c r="B22" s="215" t="s">
        <v>427</v>
      </c>
      <c r="C22" s="208">
        <f>'ფორმა N2'!C27+'ფორმა N3'!C27</f>
        <v>0</v>
      </c>
    </row>
    <row r="23" spans="1:3" ht="15.75" x14ac:dyDescent="0.35">
      <c r="A23" s="212" t="s">
        <v>428</v>
      </c>
      <c r="B23" s="215" t="s">
        <v>429</v>
      </c>
      <c r="C23" s="208">
        <f>'ფორმა N2'!D14+'ფორმა N3'!D14</f>
        <v>0</v>
      </c>
    </row>
    <row r="24" spans="1:3" ht="15.75" x14ac:dyDescent="0.35">
      <c r="A24" s="212" t="s">
        <v>430</v>
      </c>
      <c r="B24" s="215" t="s">
        <v>431</v>
      </c>
      <c r="C24" s="208">
        <f>'ფორმა N2'!C31+'ფორმა N3'!C31</f>
        <v>0</v>
      </c>
    </row>
    <row r="25" spans="1:3" ht="15.75" x14ac:dyDescent="0.35">
      <c r="A25" s="212" t="s">
        <v>432</v>
      </c>
      <c r="B25" s="215" t="s">
        <v>433</v>
      </c>
      <c r="C25" s="208">
        <f>'ფორმა N2'!D11+'ფორმა N3'!D11</f>
        <v>0</v>
      </c>
    </row>
    <row r="26" spans="1:3" ht="15.75" x14ac:dyDescent="0.35">
      <c r="A26" s="216"/>
      <c r="B26" s="217"/>
      <c r="C26" s="218"/>
    </row>
    <row r="27" spans="1:3" ht="15.75" x14ac:dyDescent="0.35">
      <c r="A27" s="216"/>
      <c r="B27" s="217"/>
      <c r="C27" s="218"/>
    </row>
    <row r="28" spans="1:3" ht="15.75" x14ac:dyDescent="0.35">
      <c r="A28" s="19"/>
      <c r="B28" s="19"/>
      <c r="C28" s="19"/>
    </row>
    <row r="29" spans="1:3" ht="15.75" x14ac:dyDescent="0.35">
      <c r="A29" s="145" t="s">
        <v>93</v>
      </c>
      <c r="B29" s="19"/>
      <c r="C29" s="19"/>
    </row>
    <row r="30" spans="1:3" ht="15.75" x14ac:dyDescent="0.35">
      <c r="A30" s="19"/>
      <c r="B30" s="19"/>
      <c r="C30" s="19"/>
    </row>
    <row r="31" spans="1:3" ht="15.75" x14ac:dyDescent="0.35">
      <c r="A31" s="19"/>
      <c r="B31" s="19"/>
      <c r="C31" s="19"/>
    </row>
    <row r="32" spans="1:3" ht="15.75" x14ac:dyDescent="0.35">
      <c r="B32" s="145" t="s">
        <v>251</v>
      </c>
      <c r="C32" s="19"/>
    </row>
    <row r="33" spans="2:3" ht="15.75" x14ac:dyDescent="0.35">
      <c r="B33" s="19" t="s">
        <v>250</v>
      </c>
      <c r="C33" s="19"/>
    </row>
    <row r="34" spans="2:3" x14ac:dyDescent="0.2">
      <c r="B34" s="219" t="s">
        <v>123</v>
      </c>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203</v>
      </c>
      <c r="C1" t="s">
        <v>183</v>
      </c>
      <c r="E1" t="s">
        <v>208</v>
      </c>
      <c r="G1" t="s">
        <v>217</v>
      </c>
    </row>
    <row r="2" spans="1:7" ht="15.75" x14ac:dyDescent="0.2">
      <c r="A2" s="54">
        <v>40907</v>
      </c>
      <c r="C2" t="s">
        <v>184</v>
      </c>
      <c r="E2" t="s">
        <v>212</v>
      </c>
      <c r="G2" s="55" t="s">
        <v>218</v>
      </c>
    </row>
    <row r="3" spans="1:7" ht="15.75" x14ac:dyDescent="0.2">
      <c r="A3" s="54">
        <v>40908</v>
      </c>
      <c r="C3" t="s">
        <v>185</v>
      </c>
      <c r="E3" t="s">
        <v>213</v>
      </c>
      <c r="G3" s="55" t="s">
        <v>219</v>
      </c>
    </row>
    <row r="4" spans="1:7" ht="15.75" x14ac:dyDescent="0.2">
      <c r="A4" s="54">
        <v>40909</v>
      </c>
      <c r="C4" t="s">
        <v>186</v>
      </c>
      <c r="E4" t="s">
        <v>214</v>
      </c>
      <c r="G4" s="55" t="s">
        <v>220</v>
      </c>
    </row>
    <row r="5" spans="1:7" x14ac:dyDescent="0.2">
      <c r="A5" s="54">
        <v>40910</v>
      </c>
      <c r="C5" t="s">
        <v>187</v>
      </c>
      <c r="E5" t="s">
        <v>215</v>
      </c>
    </row>
    <row r="6" spans="1:7" x14ac:dyDescent="0.2">
      <c r="A6" s="54">
        <v>40911</v>
      </c>
      <c r="C6" t="s">
        <v>188</v>
      </c>
    </row>
    <row r="7" spans="1:7" x14ac:dyDescent="0.2">
      <c r="A7" s="54">
        <v>40912</v>
      </c>
      <c r="C7" t="s">
        <v>189</v>
      </c>
    </row>
    <row r="8" spans="1:7" x14ac:dyDescent="0.2">
      <c r="A8" s="54">
        <v>40913</v>
      </c>
      <c r="C8" t="s">
        <v>190</v>
      </c>
    </row>
    <row r="9" spans="1:7" x14ac:dyDescent="0.2">
      <c r="A9" s="54">
        <v>40914</v>
      </c>
      <c r="C9" t="s">
        <v>191</v>
      </c>
    </row>
    <row r="10" spans="1:7" x14ac:dyDescent="0.2">
      <c r="A10" s="54">
        <v>40915</v>
      </c>
      <c r="C10" t="s">
        <v>192</v>
      </c>
    </row>
    <row r="11" spans="1:7" x14ac:dyDescent="0.2">
      <c r="A11" s="54">
        <v>40916</v>
      </c>
      <c r="C11" t="s">
        <v>193</v>
      </c>
    </row>
    <row r="12" spans="1:7" x14ac:dyDescent="0.2">
      <c r="A12" s="54">
        <v>40917</v>
      </c>
      <c r="C12" t="s">
        <v>194</v>
      </c>
    </row>
    <row r="13" spans="1:7" x14ac:dyDescent="0.2">
      <c r="A13" s="54">
        <v>40918</v>
      </c>
      <c r="C13" t="s">
        <v>195</v>
      </c>
    </row>
    <row r="14" spans="1:7" x14ac:dyDescent="0.2">
      <c r="A14" s="54">
        <v>40919</v>
      </c>
      <c r="C14" t="s">
        <v>196</v>
      </c>
    </row>
    <row r="15" spans="1:7" x14ac:dyDescent="0.2">
      <c r="A15" s="54">
        <v>40920</v>
      </c>
      <c r="C15" t="s">
        <v>197</v>
      </c>
    </row>
    <row r="16" spans="1:7" x14ac:dyDescent="0.2">
      <c r="A16" s="54">
        <v>40921</v>
      </c>
      <c r="C16" t="s">
        <v>198</v>
      </c>
    </row>
    <row r="17" spans="1:3" x14ac:dyDescent="0.2">
      <c r="A17" s="54">
        <v>40922</v>
      </c>
      <c r="C17" t="s">
        <v>199</v>
      </c>
    </row>
    <row r="18" spans="1:3" x14ac:dyDescent="0.2">
      <c r="A18" s="54">
        <v>40923</v>
      </c>
      <c r="C18" t="s">
        <v>200</v>
      </c>
    </row>
    <row r="19" spans="1:3" x14ac:dyDescent="0.2">
      <c r="A19" s="54">
        <v>40924</v>
      </c>
      <c r="C19" t="s">
        <v>201</v>
      </c>
    </row>
    <row r="20" spans="1:3" x14ac:dyDescent="0.2">
      <c r="A20" s="54">
        <v>40925</v>
      </c>
      <c r="C20" t="s">
        <v>202</v>
      </c>
    </row>
    <row r="21" spans="1:3" x14ac:dyDescent="0.2">
      <c r="A21" s="54">
        <v>40926</v>
      </c>
    </row>
    <row r="22" spans="1:3" x14ac:dyDescent="0.2">
      <c r="A22" s="54">
        <v>40927</v>
      </c>
    </row>
    <row r="23" spans="1:3" x14ac:dyDescent="0.2">
      <c r="A23" s="54">
        <v>40928</v>
      </c>
    </row>
    <row r="24" spans="1:3" x14ac:dyDescent="0.2">
      <c r="A24" s="54">
        <v>40929</v>
      </c>
    </row>
    <row r="25" spans="1:3" x14ac:dyDescent="0.2">
      <c r="A25" s="54">
        <v>40930</v>
      </c>
    </row>
    <row r="26" spans="1:3" x14ac:dyDescent="0.2">
      <c r="A26" s="54">
        <v>40931</v>
      </c>
    </row>
    <row r="27" spans="1:3" x14ac:dyDescent="0.2">
      <c r="A27" s="54">
        <v>40932</v>
      </c>
    </row>
    <row r="28" spans="1:3" x14ac:dyDescent="0.2">
      <c r="A28" s="54">
        <v>40933</v>
      </c>
    </row>
    <row r="29" spans="1:3" x14ac:dyDescent="0.2">
      <c r="A29" s="54">
        <v>40934</v>
      </c>
    </row>
    <row r="30" spans="1:3" x14ac:dyDescent="0.2">
      <c r="A30" s="54">
        <v>40935</v>
      </c>
    </row>
    <row r="31" spans="1:3" x14ac:dyDescent="0.2">
      <c r="A31" s="54">
        <v>40936</v>
      </c>
    </row>
    <row r="32" spans="1:3" x14ac:dyDescent="0.2">
      <c r="A32" s="54">
        <v>40937</v>
      </c>
    </row>
    <row r="33" spans="1:1" x14ac:dyDescent="0.2">
      <c r="A33" s="54">
        <v>40938</v>
      </c>
    </row>
    <row r="34" spans="1:1" x14ac:dyDescent="0.2">
      <c r="A34" s="54">
        <v>40939</v>
      </c>
    </row>
    <row r="35" spans="1:1" x14ac:dyDescent="0.2">
      <c r="A35" s="54">
        <v>40941</v>
      </c>
    </row>
    <row r="36" spans="1:1" x14ac:dyDescent="0.2">
      <c r="A36" s="54">
        <v>40942</v>
      </c>
    </row>
    <row r="37" spans="1:1" x14ac:dyDescent="0.2">
      <c r="A37" s="54">
        <v>40943</v>
      </c>
    </row>
    <row r="38" spans="1:1" x14ac:dyDescent="0.2">
      <c r="A38" s="54">
        <v>40944</v>
      </c>
    </row>
    <row r="39" spans="1:1" x14ac:dyDescent="0.2">
      <c r="A39" s="54">
        <v>40945</v>
      </c>
    </row>
    <row r="40" spans="1:1" x14ac:dyDescent="0.2">
      <c r="A40" s="54">
        <v>40946</v>
      </c>
    </row>
    <row r="41" spans="1:1" x14ac:dyDescent="0.2">
      <c r="A41" s="54">
        <v>40947</v>
      </c>
    </row>
    <row r="42" spans="1:1" x14ac:dyDescent="0.2">
      <c r="A42" s="54">
        <v>40948</v>
      </c>
    </row>
    <row r="43" spans="1:1" x14ac:dyDescent="0.2">
      <c r="A43" s="54">
        <v>40949</v>
      </c>
    </row>
    <row r="44" spans="1:1" x14ac:dyDescent="0.2">
      <c r="A44" s="54">
        <v>40950</v>
      </c>
    </row>
    <row r="45" spans="1:1" x14ac:dyDescent="0.2">
      <c r="A45" s="54">
        <v>40951</v>
      </c>
    </row>
    <row r="46" spans="1:1" x14ac:dyDescent="0.2">
      <c r="A46" s="54">
        <v>40952</v>
      </c>
    </row>
    <row r="47" spans="1:1" x14ac:dyDescent="0.2">
      <c r="A47" s="54">
        <v>40953</v>
      </c>
    </row>
    <row r="48" spans="1:1" x14ac:dyDescent="0.2">
      <c r="A48" s="54">
        <v>40954</v>
      </c>
    </row>
    <row r="49" spans="1:1" x14ac:dyDescent="0.2">
      <c r="A49" s="54">
        <v>40955</v>
      </c>
    </row>
    <row r="50" spans="1:1" x14ac:dyDescent="0.2">
      <c r="A50" s="54">
        <v>40956</v>
      </c>
    </row>
    <row r="51" spans="1:1" x14ac:dyDescent="0.2">
      <c r="A51" s="54">
        <v>40957</v>
      </c>
    </row>
    <row r="52" spans="1:1" x14ac:dyDescent="0.2">
      <c r="A52" s="54">
        <v>40958</v>
      </c>
    </row>
    <row r="53" spans="1:1" x14ac:dyDescent="0.2">
      <c r="A53" s="54">
        <v>40959</v>
      </c>
    </row>
    <row r="54" spans="1:1" x14ac:dyDescent="0.2">
      <c r="A54" s="54">
        <v>40960</v>
      </c>
    </row>
    <row r="55" spans="1:1" x14ac:dyDescent="0.2">
      <c r="A55" s="54">
        <v>40961</v>
      </c>
    </row>
    <row r="56" spans="1:1" x14ac:dyDescent="0.2">
      <c r="A56" s="54">
        <v>40962</v>
      </c>
    </row>
    <row r="57" spans="1:1" x14ac:dyDescent="0.2">
      <c r="A57" s="54">
        <v>40963</v>
      </c>
    </row>
    <row r="58" spans="1:1" x14ac:dyDescent="0.2">
      <c r="A58" s="54">
        <v>40964</v>
      </c>
    </row>
    <row r="59" spans="1:1" x14ac:dyDescent="0.2">
      <c r="A59" s="54">
        <v>40965</v>
      </c>
    </row>
    <row r="60" spans="1:1" x14ac:dyDescent="0.2">
      <c r="A60" s="54">
        <v>40966</v>
      </c>
    </row>
    <row r="61" spans="1:1" x14ac:dyDescent="0.2">
      <c r="A61" s="54">
        <v>40967</v>
      </c>
    </row>
    <row r="62" spans="1:1" x14ac:dyDescent="0.2">
      <c r="A62" s="54">
        <v>40968</v>
      </c>
    </row>
    <row r="63" spans="1:1" x14ac:dyDescent="0.2">
      <c r="A63" s="54">
        <v>40969</v>
      </c>
    </row>
    <row r="64" spans="1:1" x14ac:dyDescent="0.2">
      <c r="A64" s="54">
        <v>40970</v>
      </c>
    </row>
    <row r="65" spans="1:1" x14ac:dyDescent="0.2">
      <c r="A65" s="54">
        <v>40971</v>
      </c>
    </row>
    <row r="66" spans="1:1" x14ac:dyDescent="0.2">
      <c r="A66" s="54">
        <v>40972</v>
      </c>
    </row>
    <row r="67" spans="1:1" x14ac:dyDescent="0.2">
      <c r="A67" s="54">
        <v>40973</v>
      </c>
    </row>
    <row r="68" spans="1:1" x14ac:dyDescent="0.2">
      <c r="A68" s="54">
        <v>40974</v>
      </c>
    </row>
    <row r="69" spans="1:1" x14ac:dyDescent="0.2">
      <c r="A69" s="54">
        <v>40975</v>
      </c>
    </row>
    <row r="70" spans="1:1" x14ac:dyDescent="0.2">
      <c r="A70" s="54">
        <v>40976</v>
      </c>
    </row>
    <row r="71" spans="1:1" x14ac:dyDescent="0.2">
      <c r="A71" s="54">
        <v>40977</v>
      </c>
    </row>
    <row r="72" spans="1:1" x14ac:dyDescent="0.2">
      <c r="A72" s="54">
        <v>40978</v>
      </c>
    </row>
    <row r="73" spans="1:1" x14ac:dyDescent="0.2">
      <c r="A73" s="54">
        <v>40979</v>
      </c>
    </row>
    <row r="74" spans="1:1" x14ac:dyDescent="0.2">
      <c r="A74" s="54">
        <v>40980</v>
      </c>
    </row>
    <row r="75" spans="1:1" x14ac:dyDescent="0.2">
      <c r="A75" s="54">
        <v>40981</v>
      </c>
    </row>
    <row r="76" spans="1:1" x14ac:dyDescent="0.2">
      <c r="A76" s="54">
        <v>40982</v>
      </c>
    </row>
    <row r="77" spans="1:1" x14ac:dyDescent="0.2">
      <c r="A77" s="54">
        <v>40983</v>
      </c>
    </row>
    <row r="78" spans="1:1" x14ac:dyDescent="0.2">
      <c r="A78" s="54">
        <v>40984</v>
      </c>
    </row>
    <row r="79" spans="1:1" x14ac:dyDescent="0.2">
      <c r="A79" s="54">
        <v>40985</v>
      </c>
    </row>
    <row r="80" spans="1:1" x14ac:dyDescent="0.2">
      <c r="A80" s="54">
        <v>40986</v>
      </c>
    </row>
    <row r="81" spans="1:1" x14ac:dyDescent="0.2">
      <c r="A81" s="54">
        <v>40987</v>
      </c>
    </row>
    <row r="82" spans="1:1" x14ac:dyDescent="0.2">
      <c r="A82" s="54">
        <v>40988</v>
      </c>
    </row>
    <row r="83" spans="1:1" x14ac:dyDescent="0.2">
      <c r="A83" s="54">
        <v>40989</v>
      </c>
    </row>
    <row r="84" spans="1:1" x14ac:dyDescent="0.2">
      <c r="A84" s="54">
        <v>40990</v>
      </c>
    </row>
    <row r="85" spans="1:1" x14ac:dyDescent="0.2">
      <c r="A85" s="54">
        <v>40991</v>
      </c>
    </row>
    <row r="86" spans="1:1" x14ac:dyDescent="0.2">
      <c r="A86" s="54">
        <v>40992</v>
      </c>
    </row>
    <row r="87" spans="1:1" x14ac:dyDescent="0.2">
      <c r="A87" s="54">
        <v>40993</v>
      </c>
    </row>
    <row r="88" spans="1:1" x14ac:dyDescent="0.2">
      <c r="A88" s="54">
        <v>40994</v>
      </c>
    </row>
    <row r="89" spans="1:1" x14ac:dyDescent="0.2">
      <c r="A89" s="54">
        <v>40995</v>
      </c>
    </row>
    <row r="90" spans="1:1" x14ac:dyDescent="0.2">
      <c r="A90" s="54">
        <v>40996</v>
      </c>
    </row>
    <row r="91" spans="1:1" x14ac:dyDescent="0.2">
      <c r="A91" s="54">
        <v>40997</v>
      </c>
    </row>
    <row r="92" spans="1:1" x14ac:dyDescent="0.2">
      <c r="A92" s="54">
        <v>40998</v>
      </c>
    </row>
    <row r="93" spans="1:1" x14ac:dyDescent="0.2">
      <c r="A93" s="54">
        <v>40999</v>
      </c>
    </row>
    <row r="94" spans="1:1" x14ac:dyDescent="0.2">
      <c r="A94" s="54">
        <v>41000</v>
      </c>
    </row>
    <row r="95" spans="1:1" x14ac:dyDescent="0.2">
      <c r="A95" s="54">
        <v>41001</v>
      </c>
    </row>
    <row r="96" spans="1:1" x14ac:dyDescent="0.2">
      <c r="A96" s="54">
        <v>41002</v>
      </c>
    </row>
    <row r="97" spans="1:1" x14ac:dyDescent="0.2">
      <c r="A97" s="54">
        <v>41003</v>
      </c>
    </row>
    <row r="98" spans="1:1" x14ac:dyDescent="0.2">
      <c r="A98" s="54">
        <v>41004</v>
      </c>
    </row>
    <row r="99" spans="1:1" x14ac:dyDescent="0.2">
      <c r="A99" s="54">
        <v>41005</v>
      </c>
    </row>
    <row r="100" spans="1:1" x14ac:dyDescent="0.2">
      <c r="A100" s="54">
        <v>41006</v>
      </c>
    </row>
    <row r="101" spans="1:1" x14ac:dyDescent="0.2">
      <c r="A101" s="54">
        <v>41007</v>
      </c>
    </row>
    <row r="102" spans="1:1" x14ac:dyDescent="0.2">
      <c r="A102" s="54">
        <v>41008</v>
      </c>
    </row>
    <row r="103" spans="1:1" x14ac:dyDescent="0.2">
      <c r="A103" s="54">
        <v>41009</v>
      </c>
    </row>
    <row r="104" spans="1:1" x14ac:dyDescent="0.2">
      <c r="A104" s="54">
        <v>41010</v>
      </c>
    </row>
    <row r="105" spans="1:1" x14ac:dyDescent="0.2">
      <c r="A105" s="54">
        <v>41011</v>
      </c>
    </row>
    <row r="106" spans="1:1" x14ac:dyDescent="0.2">
      <c r="A106" s="54">
        <v>41012</v>
      </c>
    </row>
    <row r="107" spans="1:1" x14ac:dyDescent="0.2">
      <c r="A107" s="54">
        <v>41013</v>
      </c>
    </row>
    <row r="108" spans="1:1" x14ac:dyDescent="0.2">
      <c r="A108" s="54">
        <v>41014</v>
      </c>
    </row>
    <row r="109" spans="1:1" x14ac:dyDescent="0.2">
      <c r="A109" s="54">
        <v>41015</v>
      </c>
    </row>
    <row r="110" spans="1:1" x14ac:dyDescent="0.2">
      <c r="A110" s="54">
        <v>41016</v>
      </c>
    </row>
    <row r="111" spans="1:1" x14ac:dyDescent="0.2">
      <c r="A111" s="54">
        <v>41017</v>
      </c>
    </row>
    <row r="112" spans="1:1" x14ac:dyDescent="0.2">
      <c r="A112" s="54">
        <v>41018</v>
      </c>
    </row>
    <row r="113" spans="1:1" x14ac:dyDescent="0.2">
      <c r="A113" s="54">
        <v>41019</v>
      </c>
    </row>
    <row r="114" spans="1:1" x14ac:dyDescent="0.2">
      <c r="A114" s="54">
        <v>41020</v>
      </c>
    </row>
    <row r="115" spans="1:1" x14ac:dyDescent="0.2">
      <c r="A115" s="54">
        <v>41021</v>
      </c>
    </row>
    <row r="116" spans="1:1" x14ac:dyDescent="0.2">
      <c r="A116" s="54">
        <v>41022</v>
      </c>
    </row>
    <row r="117" spans="1:1" x14ac:dyDescent="0.2">
      <c r="A117" s="54">
        <v>41023</v>
      </c>
    </row>
    <row r="118" spans="1:1" x14ac:dyDescent="0.2">
      <c r="A118" s="54">
        <v>41024</v>
      </c>
    </row>
    <row r="119" spans="1:1" x14ac:dyDescent="0.2">
      <c r="A119" s="54">
        <v>41025</v>
      </c>
    </row>
    <row r="120" spans="1:1" x14ac:dyDescent="0.2">
      <c r="A120" s="54">
        <v>41026</v>
      </c>
    </row>
    <row r="121" spans="1:1" x14ac:dyDescent="0.2">
      <c r="A121" s="54">
        <v>41027</v>
      </c>
    </row>
    <row r="122" spans="1:1" x14ac:dyDescent="0.2">
      <c r="A122" s="54">
        <v>41028</v>
      </c>
    </row>
    <row r="123" spans="1:1" x14ac:dyDescent="0.2">
      <c r="A123" s="54">
        <v>41029</v>
      </c>
    </row>
    <row r="124" spans="1:1" x14ac:dyDescent="0.2">
      <c r="A124" s="54">
        <v>41030</v>
      </c>
    </row>
    <row r="125" spans="1:1" x14ac:dyDescent="0.2">
      <c r="A125" s="54">
        <v>41031</v>
      </c>
    </row>
    <row r="126" spans="1:1" x14ac:dyDescent="0.2">
      <c r="A126" s="54">
        <v>41032</v>
      </c>
    </row>
    <row r="127" spans="1:1" x14ac:dyDescent="0.2">
      <c r="A127" s="54">
        <v>41033</v>
      </c>
    </row>
    <row r="128" spans="1:1" x14ac:dyDescent="0.2">
      <c r="A128" s="54">
        <v>41034</v>
      </c>
    </row>
    <row r="129" spans="1:1" x14ac:dyDescent="0.2">
      <c r="A129" s="54">
        <v>41035</v>
      </c>
    </row>
    <row r="130" spans="1:1" x14ac:dyDescent="0.2">
      <c r="A130" s="54">
        <v>41036</v>
      </c>
    </row>
    <row r="131" spans="1:1" x14ac:dyDescent="0.2">
      <c r="A131" s="54">
        <v>41037</v>
      </c>
    </row>
    <row r="132" spans="1:1" x14ac:dyDescent="0.2">
      <c r="A132" s="54">
        <v>41038</v>
      </c>
    </row>
    <row r="133" spans="1:1" x14ac:dyDescent="0.2">
      <c r="A133" s="54">
        <v>41039</v>
      </c>
    </row>
    <row r="134" spans="1:1" x14ac:dyDescent="0.2">
      <c r="A134" s="54">
        <v>41040</v>
      </c>
    </row>
    <row r="135" spans="1:1" x14ac:dyDescent="0.2">
      <c r="A135" s="54">
        <v>41041</v>
      </c>
    </row>
    <row r="136" spans="1:1" x14ac:dyDescent="0.2">
      <c r="A136" s="54">
        <v>41042</v>
      </c>
    </row>
    <row r="137" spans="1:1" x14ac:dyDescent="0.2">
      <c r="A137" s="54">
        <v>41043</v>
      </c>
    </row>
    <row r="138" spans="1:1" x14ac:dyDescent="0.2">
      <c r="A138" s="54">
        <v>41044</v>
      </c>
    </row>
    <row r="139" spans="1:1" x14ac:dyDescent="0.2">
      <c r="A139" s="54">
        <v>41045</v>
      </c>
    </row>
    <row r="140" spans="1:1" x14ac:dyDescent="0.2">
      <c r="A140" s="54">
        <v>41046</v>
      </c>
    </row>
    <row r="141" spans="1:1" x14ac:dyDescent="0.2">
      <c r="A141" s="54">
        <v>41047</v>
      </c>
    </row>
    <row r="142" spans="1:1" x14ac:dyDescent="0.2">
      <c r="A142" s="54">
        <v>41048</v>
      </c>
    </row>
    <row r="143" spans="1:1" x14ac:dyDescent="0.2">
      <c r="A143" s="54">
        <v>41049</v>
      </c>
    </row>
    <row r="144" spans="1:1" x14ac:dyDescent="0.2">
      <c r="A144" s="54">
        <v>41050</v>
      </c>
    </row>
    <row r="145" spans="1:1" x14ac:dyDescent="0.2">
      <c r="A145" s="54">
        <v>41051</v>
      </c>
    </row>
    <row r="146" spans="1:1" x14ac:dyDescent="0.2">
      <c r="A146" s="54">
        <v>41052</v>
      </c>
    </row>
    <row r="147" spans="1:1" x14ac:dyDescent="0.2">
      <c r="A147" s="54">
        <v>41053</v>
      </c>
    </row>
    <row r="148" spans="1:1" x14ac:dyDescent="0.2">
      <c r="A148" s="54">
        <v>41054</v>
      </c>
    </row>
    <row r="149" spans="1:1" x14ac:dyDescent="0.2">
      <c r="A149" s="54">
        <v>41055</v>
      </c>
    </row>
    <row r="150" spans="1:1" x14ac:dyDescent="0.2">
      <c r="A150" s="54">
        <v>41056</v>
      </c>
    </row>
    <row r="151" spans="1:1" x14ac:dyDescent="0.2">
      <c r="A151" s="54">
        <v>41057</v>
      </c>
    </row>
    <row r="152" spans="1:1" x14ac:dyDescent="0.2">
      <c r="A152" s="54">
        <v>41058</v>
      </c>
    </row>
    <row r="153" spans="1:1" x14ac:dyDescent="0.2">
      <c r="A153" s="54">
        <v>41059</v>
      </c>
    </row>
    <row r="154" spans="1:1" x14ac:dyDescent="0.2">
      <c r="A154" s="54">
        <v>41060</v>
      </c>
    </row>
    <row r="155" spans="1:1" x14ac:dyDescent="0.2">
      <c r="A155" s="54">
        <v>41061</v>
      </c>
    </row>
    <row r="156" spans="1:1" x14ac:dyDescent="0.2">
      <c r="A156" s="54">
        <v>41062</v>
      </c>
    </row>
    <row r="157" spans="1:1" x14ac:dyDescent="0.2">
      <c r="A157" s="54">
        <v>41063</v>
      </c>
    </row>
    <row r="158" spans="1:1" x14ac:dyDescent="0.2">
      <c r="A158" s="54">
        <v>41064</v>
      </c>
    </row>
    <row r="159" spans="1:1" x14ac:dyDescent="0.2">
      <c r="A159" s="54">
        <v>41065</v>
      </c>
    </row>
    <row r="160" spans="1:1" x14ac:dyDescent="0.2">
      <c r="A160" s="54">
        <v>41066</v>
      </c>
    </row>
    <row r="161" spans="1:1" x14ac:dyDescent="0.2">
      <c r="A161" s="54">
        <v>41067</v>
      </c>
    </row>
    <row r="162" spans="1:1" x14ac:dyDescent="0.2">
      <c r="A162" s="54">
        <v>41068</v>
      </c>
    </row>
    <row r="163" spans="1:1" x14ac:dyDescent="0.2">
      <c r="A163" s="54">
        <v>41069</v>
      </c>
    </row>
    <row r="164" spans="1:1" x14ac:dyDescent="0.2">
      <c r="A164" s="54">
        <v>41070</v>
      </c>
    </row>
    <row r="165" spans="1:1" x14ac:dyDescent="0.2">
      <c r="A165" s="54">
        <v>41071</v>
      </c>
    </row>
    <row r="166" spans="1:1" x14ac:dyDescent="0.2">
      <c r="A166" s="54">
        <v>41072</v>
      </c>
    </row>
    <row r="167" spans="1:1" x14ac:dyDescent="0.2">
      <c r="A167" s="54">
        <v>41073</v>
      </c>
    </row>
    <row r="168" spans="1:1" x14ac:dyDescent="0.2">
      <c r="A168" s="54">
        <v>41074</v>
      </c>
    </row>
    <row r="169" spans="1:1" x14ac:dyDescent="0.2">
      <c r="A169" s="54">
        <v>41075</v>
      </c>
    </row>
    <row r="170" spans="1:1" x14ac:dyDescent="0.2">
      <c r="A170" s="54">
        <v>41076</v>
      </c>
    </row>
    <row r="171" spans="1:1" x14ac:dyDescent="0.2">
      <c r="A171" s="54">
        <v>41077</v>
      </c>
    </row>
    <row r="172" spans="1:1" x14ac:dyDescent="0.2">
      <c r="A172" s="54">
        <v>41078</v>
      </c>
    </row>
    <row r="173" spans="1:1" x14ac:dyDescent="0.2">
      <c r="A173" s="54">
        <v>41079</v>
      </c>
    </row>
    <row r="174" spans="1:1" x14ac:dyDescent="0.2">
      <c r="A174" s="54">
        <v>41080</v>
      </c>
    </row>
    <row r="175" spans="1:1" x14ac:dyDescent="0.2">
      <c r="A175" s="54">
        <v>41081</v>
      </c>
    </row>
    <row r="176" spans="1:1" x14ac:dyDescent="0.2">
      <c r="A176" s="54">
        <v>41082</v>
      </c>
    </row>
    <row r="177" spans="1:1" x14ac:dyDescent="0.2">
      <c r="A177" s="54">
        <v>41083</v>
      </c>
    </row>
    <row r="178" spans="1:1" x14ac:dyDescent="0.2">
      <c r="A178" s="54">
        <v>41084</v>
      </c>
    </row>
    <row r="179" spans="1:1" x14ac:dyDescent="0.2">
      <c r="A179" s="54">
        <v>41085</v>
      </c>
    </row>
    <row r="180" spans="1:1" x14ac:dyDescent="0.2">
      <c r="A180" s="54">
        <v>41086</v>
      </c>
    </row>
    <row r="181" spans="1:1" x14ac:dyDescent="0.2">
      <c r="A181" s="54">
        <v>41087</v>
      </c>
    </row>
    <row r="182" spans="1:1" x14ac:dyDescent="0.2">
      <c r="A182" s="54">
        <v>41088</v>
      </c>
    </row>
    <row r="183" spans="1:1" x14ac:dyDescent="0.2">
      <c r="A183" s="54">
        <v>41089</v>
      </c>
    </row>
    <row r="184" spans="1:1" x14ac:dyDescent="0.2">
      <c r="A184" s="54">
        <v>41090</v>
      </c>
    </row>
    <row r="185" spans="1:1" x14ac:dyDescent="0.2">
      <c r="A185" s="54">
        <v>41091</v>
      </c>
    </row>
    <row r="186" spans="1:1" x14ac:dyDescent="0.2">
      <c r="A186" s="54">
        <v>41092</v>
      </c>
    </row>
    <row r="187" spans="1:1" x14ac:dyDescent="0.2">
      <c r="A187" s="54">
        <v>41093</v>
      </c>
    </row>
    <row r="188" spans="1:1" x14ac:dyDescent="0.2">
      <c r="A188" s="54">
        <v>41094</v>
      </c>
    </row>
    <row r="189" spans="1:1" x14ac:dyDescent="0.2">
      <c r="A189" s="54">
        <v>41095</v>
      </c>
    </row>
    <row r="190" spans="1:1" x14ac:dyDescent="0.2">
      <c r="A190" s="54">
        <v>41096</v>
      </c>
    </row>
    <row r="191" spans="1:1" x14ac:dyDescent="0.2">
      <c r="A191" s="54">
        <v>41097</v>
      </c>
    </row>
    <row r="192" spans="1:1" x14ac:dyDescent="0.2">
      <c r="A192" s="54">
        <v>41098</v>
      </c>
    </row>
    <row r="193" spans="1:1" x14ac:dyDescent="0.2">
      <c r="A193" s="54">
        <v>41099</v>
      </c>
    </row>
    <row r="194" spans="1:1" x14ac:dyDescent="0.2">
      <c r="A194" s="54">
        <v>41100</v>
      </c>
    </row>
    <row r="195" spans="1:1" x14ac:dyDescent="0.2">
      <c r="A195" s="54">
        <v>41101</v>
      </c>
    </row>
    <row r="196" spans="1:1" x14ac:dyDescent="0.2">
      <c r="A196" s="54">
        <v>41102</v>
      </c>
    </row>
    <row r="197" spans="1:1" x14ac:dyDescent="0.2">
      <c r="A197" s="54">
        <v>41103</v>
      </c>
    </row>
    <row r="198" spans="1:1" x14ac:dyDescent="0.2">
      <c r="A198" s="54">
        <v>41104</v>
      </c>
    </row>
    <row r="199" spans="1:1" x14ac:dyDescent="0.2">
      <c r="A199" s="54">
        <v>41105</v>
      </c>
    </row>
    <row r="200" spans="1:1" x14ac:dyDescent="0.2">
      <c r="A200" s="54">
        <v>41106</v>
      </c>
    </row>
    <row r="201" spans="1:1" x14ac:dyDescent="0.2">
      <c r="A201" s="54">
        <v>41107</v>
      </c>
    </row>
    <row r="202" spans="1:1" x14ac:dyDescent="0.2">
      <c r="A202" s="54">
        <v>41108</v>
      </c>
    </row>
    <row r="203" spans="1:1" x14ac:dyDescent="0.2">
      <c r="A203" s="54">
        <v>41109</v>
      </c>
    </row>
    <row r="204" spans="1:1" x14ac:dyDescent="0.2">
      <c r="A204" s="54">
        <v>41110</v>
      </c>
    </row>
    <row r="205" spans="1:1" x14ac:dyDescent="0.2">
      <c r="A205" s="54">
        <v>41111</v>
      </c>
    </row>
    <row r="206" spans="1:1" x14ac:dyDescent="0.2">
      <c r="A206" s="54">
        <v>41112</v>
      </c>
    </row>
    <row r="207" spans="1:1" x14ac:dyDescent="0.2">
      <c r="A207" s="54">
        <v>41113</v>
      </c>
    </row>
    <row r="208" spans="1:1" x14ac:dyDescent="0.2">
      <c r="A208" s="54">
        <v>41114</v>
      </c>
    </row>
    <row r="209" spans="1:1" x14ac:dyDescent="0.2">
      <c r="A209" s="54">
        <v>41115</v>
      </c>
    </row>
    <row r="210" spans="1:1" x14ac:dyDescent="0.2">
      <c r="A210" s="54">
        <v>41116</v>
      </c>
    </row>
    <row r="211" spans="1:1" x14ac:dyDescent="0.2">
      <c r="A211" s="54">
        <v>41117</v>
      </c>
    </row>
    <row r="212" spans="1:1" x14ac:dyDescent="0.2">
      <c r="A212" s="54">
        <v>41118</v>
      </c>
    </row>
    <row r="213" spans="1:1" x14ac:dyDescent="0.2">
      <c r="A213" s="54">
        <v>41119</v>
      </c>
    </row>
    <row r="214" spans="1:1" x14ac:dyDescent="0.2">
      <c r="A214" s="54">
        <v>41120</v>
      </c>
    </row>
    <row r="215" spans="1:1" x14ac:dyDescent="0.2">
      <c r="A215" s="54">
        <v>41121</v>
      </c>
    </row>
    <row r="216" spans="1:1" x14ac:dyDescent="0.2">
      <c r="A216" s="54">
        <v>41122</v>
      </c>
    </row>
    <row r="217" spans="1:1" x14ac:dyDescent="0.2">
      <c r="A217" s="54">
        <v>41123</v>
      </c>
    </row>
    <row r="218" spans="1:1" x14ac:dyDescent="0.2">
      <c r="A218" s="54">
        <v>41124</v>
      </c>
    </row>
    <row r="219" spans="1:1" x14ac:dyDescent="0.2">
      <c r="A219" s="54">
        <v>41125</v>
      </c>
    </row>
    <row r="220" spans="1:1" x14ac:dyDescent="0.2">
      <c r="A220" s="54">
        <v>41126</v>
      </c>
    </row>
    <row r="221" spans="1:1" x14ac:dyDescent="0.2">
      <c r="A221" s="54">
        <v>41127</v>
      </c>
    </row>
    <row r="222" spans="1:1" x14ac:dyDescent="0.2">
      <c r="A222" s="54">
        <v>41128</v>
      </c>
    </row>
    <row r="223" spans="1:1" x14ac:dyDescent="0.2">
      <c r="A223" s="54">
        <v>41129</v>
      </c>
    </row>
    <row r="224" spans="1:1" x14ac:dyDescent="0.2">
      <c r="A224" s="54">
        <v>41130</v>
      </c>
    </row>
    <row r="225" spans="1:1" x14ac:dyDescent="0.2">
      <c r="A225" s="54">
        <v>41131</v>
      </c>
    </row>
    <row r="226" spans="1:1" x14ac:dyDescent="0.2">
      <c r="A226" s="54">
        <v>41132</v>
      </c>
    </row>
    <row r="227" spans="1:1" x14ac:dyDescent="0.2">
      <c r="A227" s="54">
        <v>41133</v>
      </c>
    </row>
    <row r="228" spans="1:1" x14ac:dyDescent="0.2">
      <c r="A228" s="54">
        <v>41134</v>
      </c>
    </row>
    <row r="229" spans="1:1" x14ac:dyDescent="0.2">
      <c r="A229" s="54">
        <v>41135</v>
      </c>
    </row>
    <row r="230" spans="1:1" x14ac:dyDescent="0.2">
      <c r="A230" s="54">
        <v>41136</v>
      </c>
    </row>
    <row r="231" spans="1:1" x14ac:dyDescent="0.2">
      <c r="A231" s="54">
        <v>41137</v>
      </c>
    </row>
    <row r="232" spans="1:1" x14ac:dyDescent="0.2">
      <c r="A232" s="54">
        <v>41138</v>
      </c>
    </row>
    <row r="233" spans="1:1" x14ac:dyDescent="0.2">
      <c r="A233" s="54">
        <v>41139</v>
      </c>
    </row>
    <row r="234" spans="1:1" x14ac:dyDescent="0.2">
      <c r="A234" s="54">
        <v>41140</v>
      </c>
    </row>
    <row r="235" spans="1:1" x14ac:dyDescent="0.2">
      <c r="A235" s="54">
        <v>41141</v>
      </c>
    </row>
    <row r="236" spans="1:1" x14ac:dyDescent="0.2">
      <c r="A236" s="54">
        <v>41142</v>
      </c>
    </row>
    <row r="237" spans="1:1" x14ac:dyDescent="0.2">
      <c r="A237" s="54">
        <v>41143</v>
      </c>
    </row>
    <row r="238" spans="1:1" x14ac:dyDescent="0.2">
      <c r="A238" s="54">
        <v>41144</v>
      </c>
    </row>
    <row r="239" spans="1:1" x14ac:dyDescent="0.2">
      <c r="A239" s="54">
        <v>41145</v>
      </c>
    </row>
    <row r="240" spans="1:1" x14ac:dyDescent="0.2">
      <c r="A240" s="54">
        <v>41146</v>
      </c>
    </row>
    <row r="241" spans="1:1" x14ac:dyDescent="0.2">
      <c r="A241" s="54">
        <v>41147</v>
      </c>
    </row>
    <row r="242" spans="1:1" x14ac:dyDescent="0.2">
      <c r="A242" s="54">
        <v>41148</v>
      </c>
    </row>
    <row r="243" spans="1:1" x14ac:dyDescent="0.2">
      <c r="A243" s="54">
        <v>41149</v>
      </c>
    </row>
    <row r="244" spans="1:1" x14ac:dyDescent="0.2">
      <c r="A244" s="54">
        <v>41150</v>
      </c>
    </row>
    <row r="245" spans="1:1" x14ac:dyDescent="0.2">
      <c r="A245" s="54">
        <v>41151</v>
      </c>
    </row>
    <row r="246" spans="1:1" x14ac:dyDescent="0.2">
      <c r="A246" s="54">
        <v>41152</v>
      </c>
    </row>
    <row r="247" spans="1:1" x14ac:dyDescent="0.2">
      <c r="A247" s="54">
        <v>41153</v>
      </c>
    </row>
    <row r="248" spans="1:1" x14ac:dyDescent="0.2">
      <c r="A248" s="54">
        <v>41154</v>
      </c>
    </row>
    <row r="249" spans="1:1" x14ac:dyDescent="0.2">
      <c r="A249" s="54">
        <v>41155</v>
      </c>
    </row>
    <row r="250" spans="1:1" x14ac:dyDescent="0.2">
      <c r="A250" s="54">
        <v>41156</v>
      </c>
    </row>
    <row r="251" spans="1:1" x14ac:dyDescent="0.2">
      <c r="A251" s="54">
        <v>41157</v>
      </c>
    </row>
    <row r="252" spans="1:1" x14ac:dyDescent="0.2">
      <c r="A252" s="54">
        <v>41158</v>
      </c>
    </row>
    <row r="253" spans="1:1" x14ac:dyDescent="0.2">
      <c r="A253" s="54">
        <v>41159</v>
      </c>
    </row>
    <row r="254" spans="1:1" x14ac:dyDescent="0.2">
      <c r="A254" s="54">
        <v>41160</v>
      </c>
    </row>
    <row r="255" spans="1:1" x14ac:dyDescent="0.2">
      <c r="A255" s="54">
        <v>41161</v>
      </c>
    </row>
    <row r="256" spans="1:1" x14ac:dyDescent="0.2">
      <c r="A256" s="54">
        <v>41162</v>
      </c>
    </row>
    <row r="257" spans="1:1" x14ac:dyDescent="0.2">
      <c r="A257" s="54">
        <v>41163</v>
      </c>
    </row>
    <row r="258" spans="1:1" x14ac:dyDescent="0.2">
      <c r="A258" s="54">
        <v>41164</v>
      </c>
    </row>
    <row r="259" spans="1:1" x14ac:dyDescent="0.2">
      <c r="A259" s="54">
        <v>41165</v>
      </c>
    </row>
    <row r="260" spans="1:1" x14ac:dyDescent="0.2">
      <c r="A260" s="54">
        <v>41166</v>
      </c>
    </row>
    <row r="261" spans="1:1" x14ac:dyDescent="0.2">
      <c r="A261" s="54">
        <v>41167</v>
      </c>
    </row>
    <row r="262" spans="1:1" x14ac:dyDescent="0.2">
      <c r="A262" s="54">
        <v>41168</v>
      </c>
    </row>
    <row r="263" spans="1:1" x14ac:dyDescent="0.2">
      <c r="A263" s="54">
        <v>41169</v>
      </c>
    </row>
    <row r="264" spans="1:1" x14ac:dyDescent="0.2">
      <c r="A264" s="54">
        <v>41170</v>
      </c>
    </row>
    <row r="265" spans="1:1" x14ac:dyDescent="0.2">
      <c r="A265" s="54">
        <v>41171</v>
      </c>
    </row>
    <row r="266" spans="1:1" x14ac:dyDescent="0.2">
      <c r="A266" s="54">
        <v>41172</v>
      </c>
    </row>
    <row r="267" spans="1:1" x14ac:dyDescent="0.2">
      <c r="A267" s="54">
        <v>41173</v>
      </c>
    </row>
    <row r="268" spans="1:1" x14ac:dyDescent="0.2">
      <c r="A268" s="54">
        <v>41174</v>
      </c>
    </row>
    <row r="269" spans="1:1" x14ac:dyDescent="0.2">
      <c r="A269" s="54">
        <v>41175</v>
      </c>
    </row>
    <row r="270" spans="1:1" x14ac:dyDescent="0.2">
      <c r="A270" s="54">
        <v>41176</v>
      </c>
    </row>
    <row r="271" spans="1:1" x14ac:dyDescent="0.2">
      <c r="A271" s="54">
        <v>41177</v>
      </c>
    </row>
    <row r="272" spans="1:1" x14ac:dyDescent="0.2">
      <c r="A272" s="54">
        <v>41178</v>
      </c>
    </row>
    <row r="273" spans="1:1" x14ac:dyDescent="0.2">
      <c r="A273" s="54">
        <v>41179</v>
      </c>
    </row>
    <row r="274" spans="1:1" x14ac:dyDescent="0.2">
      <c r="A274" s="54">
        <v>41180</v>
      </c>
    </row>
    <row r="275" spans="1:1" x14ac:dyDescent="0.2">
      <c r="A275" s="54">
        <v>41181</v>
      </c>
    </row>
    <row r="276" spans="1:1" x14ac:dyDescent="0.2">
      <c r="A276" s="54">
        <v>41182</v>
      </c>
    </row>
    <row r="277" spans="1:1" x14ac:dyDescent="0.2">
      <c r="A277" s="54">
        <v>41183</v>
      </c>
    </row>
    <row r="278" spans="1:1" x14ac:dyDescent="0.2">
      <c r="A278" s="54">
        <v>41184</v>
      </c>
    </row>
    <row r="279" spans="1:1" x14ac:dyDescent="0.2">
      <c r="A279" s="54">
        <v>41185</v>
      </c>
    </row>
    <row r="280" spans="1:1" x14ac:dyDescent="0.2">
      <c r="A280" s="54">
        <v>41186</v>
      </c>
    </row>
    <row r="281" spans="1:1" x14ac:dyDescent="0.2">
      <c r="A281" s="54">
        <v>41187</v>
      </c>
    </row>
    <row r="282" spans="1:1" x14ac:dyDescent="0.2">
      <c r="A282" s="54">
        <v>41188</v>
      </c>
    </row>
    <row r="283" spans="1:1" x14ac:dyDescent="0.2">
      <c r="A283" s="54">
        <v>41189</v>
      </c>
    </row>
    <row r="284" spans="1:1" x14ac:dyDescent="0.2">
      <c r="A284" s="54">
        <v>41190</v>
      </c>
    </row>
    <row r="285" spans="1:1" x14ac:dyDescent="0.2">
      <c r="A285" s="54">
        <v>41191</v>
      </c>
    </row>
    <row r="286" spans="1:1" x14ac:dyDescent="0.2">
      <c r="A286" s="54">
        <v>41192</v>
      </c>
    </row>
    <row r="287" spans="1:1" x14ac:dyDescent="0.2">
      <c r="A287" s="54">
        <v>41193</v>
      </c>
    </row>
    <row r="288" spans="1:1" x14ac:dyDescent="0.2">
      <c r="A288" s="54">
        <v>41194</v>
      </c>
    </row>
    <row r="289" spans="1:1" x14ac:dyDescent="0.2">
      <c r="A289" s="54">
        <v>41195</v>
      </c>
    </row>
    <row r="290" spans="1:1" x14ac:dyDescent="0.2">
      <c r="A290" s="54">
        <v>41196</v>
      </c>
    </row>
    <row r="291" spans="1:1" x14ac:dyDescent="0.2">
      <c r="A291" s="54">
        <v>41197</v>
      </c>
    </row>
    <row r="292" spans="1:1" x14ac:dyDescent="0.2">
      <c r="A292" s="54">
        <v>41198</v>
      </c>
    </row>
    <row r="293" spans="1:1" x14ac:dyDescent="0.2">
      <c r="A293" s="54">
        <v>41199</v>
      </c>
    </row>
    <row r="294" spans="1:1" x14ac:dyDescent="0.2">
      <c r="A294" s="54">
        <v>41200</v>
      </c>
    </row>
    <row r="295" spans="1:1" x14ac:dyDescent="0.2">
      <c r="A295" s="54">
        <v>41201</v>
      </c>
    </row>
    <row r="296" spans="1:1" x14ac:dyDescent="0.2">
      <c r="A296" s="54">
        <v>41202</v>
      </c>
    </row>
    <row r="297" spans="1:1" x14ac:dyDescent="0.2">
      <c r="A297" s="54">
        <v>41203</v>
      </c>
    </row>
    <row r="298" spans="1:1" x14ac:dyDescent="0.2">
      <c r="A298" s="54">
        <v>41204</v>
      </c>
    </row>
    <row r="299" spans="1:1" x14ac:dyDescent="0.2">
      <c r="A299" s="54">
        <v>41205</v>
      </c>
    </row>
    <row r="300" spans="1:1" x14ac:dyDescent="0.2">
      <c r="A300" s="54">
        <v>41206</v>
      </c>
    </row>
    <row r="301" spans="1:1" x14ac:dyDescent="0.2">
      <c r="A301" s="54">
        <v>41207</v>
      </c>
    </row>
    <row r="302" spans="1:1" x14ac:dyDescent="0.2">
      <c r="A302" s="54">
        <v>41208</v>
      </c>
    </row>
    <row r="303" spans="1:1" x14ac:dyDescent="0.2">
      <c r="A303" s="54">
        <v>41209</v>
      </c>
    </row>
    <row r="304" spans="1:1" x14ac:dyDescent="0.2">
      <c r="A304" s="54">
        <v>41210</v>
      </c>
    </row>
    <row r="305" spans="1:1" x14ac:dyDescent="0.2">
      <c r="A305" s="54">
        <v>41211</v>
      </c>
    </row>
    <row r="306" spans="1:1" x14ac:dyDescent="0.2">
      <c r="A306" s="54">
        <v>41212</v>
      </c>
    </row>
    <row r="307" spans="1:1" x14ac:dyDescent="0.2">
      <c r="A307" s="54">
        <v>41213</v>
      </c>
    </row>
    <row r="308" spans="1:1" x14ac:dyDescent="0.2">
      <c r="A308" s="54">
        <v>41214</v>
      </c>
    </row>
    <row r="309" spans="1:1" x14ac:dyDescent="0.2">
      <c r="A309" s="54">
        <v>41215</v>
      </c>
    </row>
    <row r="310" spans="1:1" x14ac:dyDescent="0.2">
      <c r="A310" s="54">
        <v>41216</v>
      </c>
    </row>
    <row r="311" spans="1:1" x14ac:dyDescent="0.2">
      <c r="A311" s="54">
        <v>41217</v>
      </c>
    </row>
    <row r="312" spans="1:1" x14ac:dyDescent="0.2">
      <c r="A312" s="54">
        <v>41218</v>
      </c>
    </row>
    <row r="313" spans="1:1" x14ac:dyDescent="0.2">
      <c r="A313" s="54">
        <v>41219</v>
      </c>
    </row>
    <row r="314" spans="1:1" x14ac:dyDescent="0.2">
      <c r="A314" s="54">
        <v>41220</v>
      </c>
    </row>
    <row r="315" spans="1:1" x14ac:dyDescent="0.2">
      <c r="A315" s="54">
        <v>41221</v>
      </c>
    </row>
    <row r="316" spans="1:1" x14ac:dyDescent="0.2">
      <c r="A316" s="54">
        <v>41222</v>
      </c>
    </row>
    <row r="317" spans="1:1" x14ac:dyDescent="0.2">
      <c r="A317" s="54">
        <v>41223</v>
      </c>
    </row>
    <row r="318" spans="1:1" x14ac:dyDescent="0.2">
      <c r="A318" s="54">
        <v>41224</v>
      </c>
    </row>
    <row r="319" spans="1:1" x14ac:dyDescent="0.2">
      <c r="A319" s="54">
        <v>41225</v>
      </c>
    </row>
    <row r="320" spans="1:1" x14ac:dyDescent="0.2">
      <c r="A320" s="54">
        <v>41226</v>
      </c>
    </row>
    <row r="321" spans="1:1" x14ac:dyDescent="0.2">
      <c r="A321" s="54">
        <v>41227</v>
      </c>
    </row>
    <row r="322" spans="1:1" x14ac:dyDescent="0.2">
      <c r="A322" s="54">
        <v>41228</v>
      </c>
    </row>
    <row r="323" spans="1:1" x14ac:dyDescent="0.2">
      <c r="A323" s="54">
        <v>41229</v>
      </c>
    </row>
    <row r="324" spans="1:1" x14ac:dyDescent="0.2">
      <c r="A324" s="54">
        <v>41230</v>
      </c>
    </row>
    <row r="325" spans="1:1" x14ac:dyDescent="0.2">
      <c r="A325" s="54">
        <v>41231</v>
      </c>
    </row>
    <row r="326" spans="1:1" x14ac:dyDescent="0.2">
      <c r="A326" s="54">
        <v>41232</v>
      </c>
    </row>
    <row r="327" spans="1:1" x14ac:dyDescent="0.2">
      <c r="A327" s="54">
        <v>41233</v>
      </c>
    </row>
    <row r="328" spans="1:1" x14ac:dyDescent="0.2">
      <c r="A328" s="54">
        <v>41234</v>
      </c>
    </row>
    <row r="329" spans="1:1" x14ac:dyDescent="0.2">
      <c r="A329" s="54">
        <v>41235</v>
      </c>
    </row>
    <row r="330" spans="1:1" x14ac:dyDescent="0.2">
      <c r="A330" s="54">
        <v>41236</v>
      </c>
    </row>
    <row r="331" spans="1:1" x14ac:dyDescent="0.2">
      <c r="A331" s="54">
        <v>41237</v>
      </c>
    </row>
    <row r="332" spans="1:1" x14ac:dyDescent="0.2">
      <c r="A332" s="54">
        <v>41238</v>
      </c>
    </row>
    <row r="333" spans="1:1" x14ac:dyDescent="0.2">
      <c r="A333" s="54">
        <v>41239</v>
      </c>
    </row>
    <row r="334" spans="1:1" x14ac:dyDescent="0.2">
      <c r="A334" s="54">
        <v>41240</v>
      </c>
    </row>
    <row r="335" spans="1:1" x14ac:dyDescent="0.2">
      <c r="A335" s="54">
        <v>41241</v>
      </c>
    </row>
    <row r="336" spans="1:1" x14ac:dyDescent="0.2">
      <c r="A336" s="54">
        <v>41242</v>
      </c>
    </row>
    <row r="337" spans="1:1" x14ac:dyDescent="0.2">
      <c r="A337" s="54">
        <v>41243</v>
      </c>
    </row>
    <row r="338" spans="1:1" x14ac:dyDescent="0.2">
      <c r="A338" s="54">
        <v>41244</v>
      </c>
    </row>
    <row r="339" spans="1:1" x14ac:dyDescent="0.2">
      <c r="A339" s="54">
        <v>41245</v>
      </c>
    </row>
    <row r="340" spans="1:1" x14ac:dyDescent="0.2">
      <c r="A340" s="54">
        <v>41246</v>
      </c>
    </row>
    <row r="341" spans="1:1" x14ac:dyDescent="0.2">
      <c r="A341" s="54">
        <v>41247</v>
      </c>
    </row>
    <row r="342" spans="1:1" x14ac:dyDescent="0.2">
      <c r="A342" s="54">
        <v>41248</v>
      </c>
    </row>
    <row r="343" spans="1:1" x14ac:dyDescent="0.2">
      <c r="A343" s="54">
        <v>41249</v>
      </c>
    </row>
    <row r="344" spans="1:1" x14ac:dyDescent="0.2">
      <c r="A344" s="54">
        <v>41250</v>
      </c>
    </row>
    <row r="345" spans="1:1" x14ac:dyDescent="0.2">
      <c r="A345" s="54">
        <v>41251</v>
      </c>
    </row>
    <row r="346" spans="1:1" x14ac:dyDescent="0.2">
      <c r="A346" s="54">
        <v>41252</v>
      </c>
    </row>
    <row r="347" spans="1:1" x14ac:dyDescent="0.2">
      <c r="A347" s="54">
        <v>41253</v>
      </c>
    </row>
    <row r="348" spans="1:1" x14ac:dyDescent="0.2">
      <c r="A348" s="54">
        <v>41254</v>
      </c>
    </row>
    <row r="349" spans="1:1" x14ac:dyDescent="0.2">
      <c r="A349" s="54">
        <v>41255</v>
      </c>
    </row>
    <row r="350" spans="1:1" x14ac:dyDescent="0.2">
      <c r="A350" s="54">
        <v>41256</v>
      </c>
    </row>
    <row r="351" spans="1:1" x14ac:dyDescent="0.2">
      <c r="A351" s="54">
        <v>41257</v>
      </c>
    </row>
    <row r="352" spans="1:1" x14ac:dyDescent="0.2">
      <c r="A352" s="54">
        <v>41258</v>
      </c>
    </row>
    <row r="353" spans="1:1" x14ac:dyDescent="0.2">
      <c r="A353" s="54">
        <v>41259</v>
      </c>
    </row>
    <row r="354" spans="1:1" x14ac:dyDescent="0.2">
      <c r="A354" s="54">
        <v>41260</v>
      </c>
    </row>
    <row r="355" spans="1:1" x14ac:dyDescent="0.2">
      <c r="A355" s="54">
        <v>41261</v>
      </c>
    </row>
    <row r="356" spans="1:1" x14ac:dyDescent="0.2">
      <c r="A356" s="54">
        <v>41262</v>
      </c>
    </row>
    <row r="357" spans="1:1" x14ac:dyDescent="0.2">
      <c r="A357" s="54">
        <v>41263</v>
      </c>
    </row>
    <row r="358" spans="1:1" x14ac:dyDescent="0.2">
      <c r="A358" s="54">
        <v>41264</v>
      </c>
    </row>
    <row r="359" spans="1:1" x14ac:dyDescent="0.2">
      <c r="A359" s="54">
        <v>41265</v>
      </c>
    </row>
    <row r="360" spans="1:1" x14ac:dyDescent="0.2">
      <c r="A360" s="54">
        <v>41266</v>
      </c>
    </row>
    <row r="361" spans="1:1" x14ac:dyDescent="0.2">
      <c r="A361" s="54">
        <v>41267</v>
      </c>
    </row>
    <row r="362" spans="1:1" x14ac:dyDescent="0.2">
      <c r="A362" s="54">
        <v>41268</v>
      </c>
    </row>
    <row r="363" spans="1:1" x14ac:dyDescent="0.2">
      <c r="A363" s="54">
        <v>41269</v>
      </c>
    </row>
    <row r="364" spans="1:1" x14ac:dyDescent="0.2">
      <c r="A364" s="54">
        <v>41270</v>
      </c>
    </row>
    <row r="365" spans="1:1" x14ac:dyDescent="0.2">
      <c r="A365" s="54">
        <v>41271</v>
      </c>
    </row>
    <row r="366" spans="1:1" x14ac:dyDescent="0.2">
      <c r="A366" s="54">
        <v>41272</v>
      </c>
    </row>
    <row r="367" spans="1:1" x14ac:dyDescent="0.2">
      <c r="A367" s="54">
        <v>41273</v>
      </c>
    </row>
    <row r="368" spans="1:1" x14ac:dyDescent="0.2">
      <c r="A368" s="54">
        <v>41274</v>
      </c>
    </row>
    <row r="369" spans="1:1" x14ac:dyDescent="0.2">
      <c r="A369" s="54">
        <v>41275</v>
      </c>
    </row>
    <row r="370" spans="1:1" x14ac:dyDescent="0.2">
      <c r="A370" s="54">
        <v>41276</v>
      </c>
    </row>
    <row r="371" spans="1:1" x14ac:dyDescent="0.2">
      <c r="A371" s="54">
        <v>41277</v>
      </c>
    </row>
    <row r="372" spans="1:1" x14ac:dyDescent="0.2">
      <c r="A372" s="54">
        <v>41278</v>
      </c>
    </row>
    <row r="373" spans="1:1" x14ac:dyDescent="0.2">
      <c r="A373" s="54">
        <v>41279</v>
      </c>
    </row>
    <row r="374" spans="1:1" x14ac:dyDescent="0.2">
      <c r="A374" s="54">
        <v>41280</v>
      </c>
    </row>
    <row r="375" spans="1:1" x14ac:dyDescent="0.2">
      <c r="A375" s="54">
        <v>41281</v>
      </c>
    </row>
    <row r="376" spans="1:1" x14ac:dyDescent="0.2">
      <c r="A376" s="54">
        <v>41282</v>
      </c>
    </row>
    <row r="377" spans="1:1" x14ac:dyDescent="0.2">
      <c r="A377" s="54">
        <v>41283</v>
      </c>
    </row>
    <row r="378" spans="1:1" x14ac:dyDescent="0.2">
      <c r="A378" s="54">
        <v>41284</v>
      </c>
    </row>
    <row r="379" spans="1:1" x14ac:dyDescent="0.2">
      <c r="A379" s="54">
        <v>41285</v>
      </c>
    </row>
    <row r="380" spans="1:1" x14ac:dyDescent="0.2">
      <c r="A380" s="54">
        <v>41286</v>
      </c>
    </row>
    <row r="381" spans="1:1" x14ac:dyDescent="0.2">
      <c r="A381" s="54">
        <v>41287</v>
      </c>
    </row>
    <row r="382" spans="1:1" x14ac:dyDescent="0.2">
      <c r="A382" s="54">
        <v>41288</v>
      </c>
    </row>
    <row r="383" spans="1:1" x14ac:dyDescent="0.2">
      <c r="A383" s="54">
        <v>41289</v>
      </c>
    </row>
    <row r="384" spans="1:1" x14ac:dyDescent="0.2">
      <c r="A384" s="54">
        <v>41290</v>
      </c>
    </row>
    <row r="385" spans="1:1" x14ac:dyDescent="0.2">
      <c r="A385" s="54">
        <v>41291</v>
      </c>
    </row>
    <row r="386" spans="1:1" x14ac:dyDescent="0.2">
      <c r="A386" s="54">
        <v>41292</v>
      </c>
    </row>
    <row r="387" spans="1:1" x14ac:dyDescent="0.2">
      <c r="A387" s="54">
        <v>41293</v>
      </c>
    </row>
    <row r="388" spans="1:1" x14ac:dyDescent="0.2">
      <c r="A388" s="54">
        <v>41294</v>
      </c>
    </row>
    <row r="389" spans="1:1" x14ac:dyDescent="0.2">
      <c r="A389" s="54">
        <v>41295</v>
      </c>
    </row>
    <row r="390" spans="1:1" x14ac:dyDescent="0.2">
      <c r="A390" s="54">
        <v>41296</v>
      </c>
    </row>
    <row r="391" spans="1:1" x14ac:dyDescent="0.2">
      <c r="A391" s="54">
        <v>41297</v>
      </c>
    </row>
    <row r="392" spans="1:1" x14ac:dyDescent="0.2">
      <c r="A392" s="54">
        <v>41298</v>
      </c>
    </row>
    <row r="393" spans="1:1" x14ac:dyDescent="0.2">
      <c r="A393" s="54">
        <v>41299</v>
      </c>
    </row>
    <row r="394" spans="1:1" x14ac:dyDescent="0.2">
      <c r="A394" s="54">
        <v>41300</v>
      </c>
    </row>
    <row r="395" spans="1:1" x14ac:dyDescent="0.2">
      <c r="A395" s="54">
        <v>41301</v>
      </c>
    </row>
    <row r="396" spans="1:1" x14ac:dyDescent="0.2">
      <c r="A396" s="54">
        <v>41302</v>
      </c>
    </row>
    <row r="397" spans="1:1" x14ac:dyDescent="0.2">
      <c r="A397" s="54">
        <v>41303</v>
      </c>
    </row>
    <row r="398" spans="1:1" x14ac:dyDescent="0.2">
      <c r="A398" s="54">
        <v>41304</v>
      </c>
    </row>
    <row r="399" spans="1:1" x14ac:dyDescent="0.2">
      <c r="A399" s="54">
        <v>41305</v>
      </c>
    </row>
    <row r="400" spans="1:1" x14ac:dyDescent="0.2">
      <c r="A400" s="54">
        <v>41306</v>
      </c>
    </row>
    <row r="401" spans="1:1" x14ac:dyDescent="0.2">
      <c r="A401" s="54">
        <v>41307</v>
      </c>
    </row>
    <row r="402" spans="1:1" x14ac:dyDescent="0.2">
      <c r="A402" s="54">
        <v>41308</v>
      </c>
    </row>
    <row r="403" spans="1:1" x14ac:dyDescent="0.2">
      <c r="A403" s="54">
        <v>41309</v>
      </c>
    </row>
    <row r="404" spans="1:1" x14ac:dyDescent="0.2">
      <c r="A404" s="54">
        <v>41310</v>
      </c>
    </row>
    <row r="405" spans="1:1" x14ac:dyDescent="0.2">
      <c r="A405" s="54">
        <v>41311</v>
      </c>
    </row>
    <row r="406" spans="1:1" x14ac:dyDescent="0.2">
      <c r="A406" s="54">
        <v>41312</v>
      </c>
    </row>
    <row r="407" spans="1:1" x14ac:dyDescent="0.2">
      <c r="A407" s="54">
        <v>41313</v>
      </c>
    </row>
    <row r="408" spans="1:1" x14ac:dyDescent="0.2">
      <c r="A408" s="54">
        <v>41314</v>
      </c>
    </row>
    <row r="409" spans="1:1" x14ac:dyDescent="0.2">
      <c r="A409" s="54">
        <v>41315</v>
      </c>
    </row>
    <row r="410" spans="1:1" x14ac:dyDescent="0.2">
      <c r="A410" s="54">
        <v>41316</v>
      </c>
    </row>
    <row r="411" spans="1:1" x14ac:dyDescent="0.2">
      <c r="A411" s="54">
        <v>41317</v>
      </c>
    </row>
    <row r="412" spans="1:1" x14ac:dyDescent="0.2">
      <c r="A412" s="54">
        <v>41318</v>
      </c>
    </row>
    <row r="413" spans="1:1" x14ac:dyDescent="0.2">
      <c r="A413" s="54">
        <v>41319</v>
      </c>
    </row>
    <row r="414" spans="1:1" x14ac:dyDescent="0.2">
      <c r="A414" s="54">
        <v>41320</v>
      </c>
    </row>
    <row r="415" spans="1:1" x14ac:dyDescent="0.2">
      <c r="A415" s="54">
        <v>41321</v>
      </c>
    </row>
    <row r="416" spans="1:1" x14ac:dyDescent="0.2">
      <c r="A416" s="54">
        <v>41322</v>
      </c>
    </row>
    <row r="417" spans="1:1" x14ac:dyDescent="0.2">
      <c r="A417" s="54">
        <v>41323</v>
      </c>
    </row>
    <row r="418" spans="1:1" x14ac:dyDescent="0.2">
      <c r="A418" s="54">
        <v>41324</v>
      </c>
    </row>
    <row r="419" spans="1:1" x14ac:dyDescent="0.2">
      <c r="A419" s="54">
        <v>41325</v>
      </c>
    </row>
    <row r="420" spans="1:1" x14ac:dyDescent="0.2">
      <c r="A420" s="54">
        <v>41326</v>
      </c>
    </row>
    <row r="421" spans="1:1" x14ac:dyDescent="0.2">
      <c r="A421" s="54">
        <v>41327</v>
      </c>
    </row>
    <row r="422" spans="1:1" x14ac:dyDescent="0.2">
      <c r="A422" s="54">
        <v>41328</v>
      </c>
    </row>
    <row r="423" spans="1:1" x14ac:dyDescent="0.2">
      <c r="A423" s="54">
        <v>41329</v>
      </c>
    </row>
    <row r="424" spans="1:1" x14ac:dyDescent="0.2">
      <c r="A424" s="54">
        <v>41330</v>
      </c>
    </row>
    <row r="425" spans="1:1" x14ac:dyDescent="0.2">
      <c r="A425" s="54">
        <v>41331</v>
      </c>
    </row>
    <row r="426" spans="1:1" x14ac:dyDescent="0.2">
      <c r="A426" s="54">
        <v>41332</v>
      </c>
    </row>
    <row r="427" spans="1:1" x14ac:dyDescent="0.2">
      <c r="A427" s="54">
        <v>41333</v>
      </c>
    </row>
    <row r="428" spans="1:1" x14ac:dyDescent="0.2">
      <c r="A428" s="54">
        <v>41334</v>
      </c>
    </row>
    <row r="429" spans="1:1" x14ac:dyDescent="0.2">
      <c r="A429" s="54">
        <v>41335</v>
      </c>
    </row>
    <row r="430" spans="1:1" x14ac:dyDescent="0.2">
      <c r="A430" s="54">
        <v>41336</v>
      </c>
    </row>
    <row r="431" spans="1:1" x14ac:dyDescent="0.2">
      <c r="A431" s="54">
        <v>41337</v>
      </c>
    </row>
    <row r="432" spans="1:1" x14ac:dyDescent="0.2">
      <c r="A432" s="54">
        <v>41338</v>
      </c>
    </row>
    <row r="433" spans="1:1" x14ac:dyDescent="0.2">
      <c r="A433" s="54">
        <v>41339</v>
      </c>
    </row>
    <row r="434" spans="1:1" x14ac:dyDescent="0.2">
      <c r="A434" s="54">
        <v>41340</v>
      </c>
    </row>
    <row r="435" spans="1:1" x14ac:dyDescent="0.2">
      <c r="A435" s="54">
        <v>41341</v>
      </c>
    </row>
    <row r="436" spans="1:1" x14ac:dyDescent="0.2">
      <c r="A436" s="54">
        <v>41342</v>
      </c>
    </row>
    <row r="437" spans="1:1" x14ac:dyDescent="0.2">
      <c r="A437" s="54">
        <v>41343</v>
      </c>
    </row>
    <row r="438" spans="1:1" x14ac:dyDescent="0.2">
      <c r="A438" s="54">
        <v>41344</v>
      </c>
    </row>
    <row r="439" spans="1:1" x14ac:dyDescent="0.2">
      <c r="A439" s="54">
        <v>41345</v>
      </c>
    </row>
    <row r="440" spans="1:1" x14ac:dyDescent="0.2">
      <c r="A440" s="54">
        <v>41346</v>
      </c>
    </row>
    <row r="441" spans="1:1" x14ac:dyDescent="0.2">
      <c r="A441" s="54">
        <v>41347</v>
      </c>
    </row>
    <row r="442" spans="1:1" x14ac:dyDescent="0.2">
      <c r="A442" s="54">
        <v>41348</v>
      </c>
    </row>
    <row r="443" spans="1:1" x14ac:dyDescent="0.2">
      <c r="A443" s="54">
        <v>41349</v>
      </c>
    </row>
    <row r="444" spans="1:1" x14ac:dyDescent="0.2">
      <c r="A444" s="54">
        <v>41350</v>
      </c>
    </row>
    <row r="445" spans="1:1" x14ac:dyDescent="0.2">
      <c r="A445" s="54">
        <v>41351</v>
      </c>
    </row>
    <row r="446" spans="1:1" x14ac:dyDescent="0.2">
      <c r="A446" s="54">
        <v>41352</v>
      </c>
    </row>
    <row r="447" spans="1:1" x14ac:dyDescent="0.2">
      <c r="A447" s="54">
        <v>41353</v>
      </c>
    </row>
    <row r="448" spans="1:1" x14ac:dyDescent="0.2">
      <c r="A448" s="54">
        <v>41354</v>
      </c>
    </row>
    <row r="449" spans="1:1" x14ac:dyDescent="0.2">
      <c r="A449" s="54">
        <v>41355</v>
      </c>
    </row>
    <row r="450" spans="1:1" x14ac:dyDescent="0.2">
      <c r="A450" s="54">
        <v>41356</v>
      </c>
    </row>
    <row r="451" spans="1:1" x14ac:dyDescent="0.2">
      <c r="A451" s="54">
        <v>41357</v>
      </c>
    </row>
    <row r="452" spans="1:1" x14ac:dyDescent="0.2">
      <c r="A452" s="54">
        <v>41358</v>
      </c>
    </row>
    <row r="453" spans="1:1" x14ac:dyDescent="0.2">
      <c r="A453" s="54">
        <v>41359</v>
      </c>
    </row>
    <row r="454" spans="1:1" x14ac:dyDescent="0.2">
      <c r="A454" s="54">
        <v>41360</v>
      </c>
    </row>
    <row r="455" spans="1:1" x14ac:dyDescent="0.2">
      <c r="A455" s="54">
        <v>41361</v>
      </c>
    </row>
    <row r="456" spans="1:1" x14ac:dyDescent="0.2">
      <c r="A456" s="54">
        <v>41362</v>
      </c>
    </row>
    <row r="457" spans="1:1" x14ac:dyDescent="0.2">
      <c r="A457" s="54">
        <v>41363</v>
      </c>
    </row>
    <row r="458" spans="1:1" x14ac:dyDescent="0.2">
      <c r="A458" s="54">
        <v>41364</v>
      </c>
    </row>
    <row r="459" spans="1:1" x14ac:dyDescent="0.2">
      <c r="A459" s="54">
        <v>41365</v>
      </c>
    </row>
    <row r="460" spans="1:1" x14ac:dyDescent="0.2">
      <c r="A460" s="54">
        <v>41366</v>
      </c>
    </row>
    <row r="461" spans="1:1" x14ac:dyDescent="0.2">
      <c r="A461" s="54">
        <v>41367</v>
      </c>
    </row>
    <row r="462" spans="1:1" x14ac:dyDescent="0.2">
      <c r="A462" s="54">
        <v>41368</v>
      </c>
    </row>
    <row r="463" spans="1:1" x14ac:dyDescent="0.2">
      <c r="A463" s="54">
        <v>41369</v>
      </c>
    </row>
    <row r="464" spans="1:1" x14ac:dyDescent="0.2">
      <c r="A464" s="54">
        <v>41370</v>
      </c>
    </row>
    <row r="465" spans="1:1" x14ac:dyDescent="0.2">
      <c r="A465" s="54">
        <v>41371</v>
      </c>
    </row>
    <row r="466" spans="1:1" x14ac:dyDescent="0.2">
      <c r="A466" s="54">
        <v>41372</v>
      </c>
    </row>
    <row r="467" spans="1:1" x14ac:dyDescent="0.2">
      <c r="A467" s="54">
        <v>41373</v>
      </c>
    </row>
    <row r="468" spans="1:1" x14ac:dyDescent="0.2">
      <c r="A468" s="54">
        <v>41374</v>
      </c>
    </row>
    <row r="469" spans="1:1" x14ac:dyDescent="0.2">
      <c r="A469" s="54">
        <v>41375</v>
      </c>
    </row>
    <row r="470" spans="1:1" x14ac:dyDescent="0.2">
      <c r="A470" s="54">
        <v>41376</v>
      </c>
    </row>
    <row r="471" spans="1:1" x14ac:dyDescent="0.2">
      <c r="A471" s="54">
        <v>41377</v>
      </c>
    </row>
    <row r="472" spans="1:1" x14ac:dyDescent="0.2">
      <c r="A472" s="54">
        <v>41378</v>
      </c>
    </row>
    <row r="473" spans="1:1" x14ac:dyDescent="0.2">
      <c r="A473" s="54">
        <v>41379</v>
      </c>
    </row>
    <row r="474" spans="1:1" x14ac:dyDescent="0.2">
      <c r="A474" s="54">
        <v>41380</v>
      </c>
    </row>
    <row r="475" spans="1:1" x14ac:dyDescent="0.2">
      <c r="A475" s="54">
        <v>41381</v>
      </c>
    </row>
    <row r="476" spans="1:1" x14ac:dyDescent="0.2">
      <c r="A476" s="54">
        <v>41382</v>
      </c>
    </row>
    <row r="477" spans="1:1" x14ac:dyDescent="0.2">
      <c r="A477" s="54">
        <v>41383</v>
      </c>
    </row>
    <row r="478" spans="1:1" x14ac:dyDescent="0.2">
      <c r="A478" s="54">
        <v>41384</v>
      </c>
    </row>
    <row r="479" spans="1:1" x14ac:dyDescent="0.2">
      <c r="A479" s="54">
        <v>41385</v>
      </c>
    </row>
    <row r="480" spans="1:1" x14ac:dyDescent="0.2">
      <c r="A480" s="54">
        <v>41386</v>
      </c>
    </row>
    <row r="481" spans="1:1" x14ac:dyDescent="0.2">
      <c r="A481" s="54">
        <v>41387</v>
      </c>
    </row>
    <row r="482" spans="1:1" x14ac:dyDescent="0.2">
      <c r="A482" s="54">
        <v>41388</v>
      </c>
    </row>
    <row r="483" spans="1:1" x14ac:dyDescent="0.2">
      <c r="A483" s="54">
        <v>41389</v>
      </c>
    </row>
    <row r="484" spans="1:1" x14ac:dyDescent="0.2">
      <c r="A484" s="54">
        <v>41390</v>
      </c>
    </row>
    <row r="485" spans="1:1" x14ac:dyDescent="0.2">
      <c r="A485" s="54">
        <v>41391</v>
      </c>
    </row>
    <row r="486" spans="1:1" x14ac:dyDescent="0.2">
      <c r="A486" s="54">
        <v>41392</v>
      </c>
    </row>
    <row r="487" spans="1:1" x14ac:dyDescent="0.2">
      <c r="A487" s="54">
        <v>41393</v>
      </c>
    </row>
    <row r="488" spans="1:1" x14ac:dyDescent="0.2">
      <c r="A488" s="54">
        <v>41394</v>
      </c>
    </row>
    <row r="489" spans="1:1" x14ac:dyDescent="0.2">
      <c r="A489" s="54">
        <v>41395</v>
      </c>
    </row>
    <row r="490" spans="1:1" x14ac:dyDescent="0.2">
      <c r="A490" s="54">
        <v>41396</v>
      </c>
    </row>
    <row r="491" spans="1:1" x14ac:dyDescent="0.2">
      <c r="A491" s="54">
        <v>41397</v>
      </c>
    </row>
    <row r="492" spans="1:1" x14ac:dyDescent="0.2">
      <c r="A492" s="54">
        <v>41398</v>
      </c>
    </row>
    <row r="493" spans="1:1" x14ac:dyDescent="0.2">
      <c r="A493" s="54">
        <v>41399</v>
      </c>
    </row>
    <row r="494" spans="1:1" x14ac:dyDescent="0.2">
      <c r="A494" s="54">
        <v>41400</v>
      </c>
    </row>
    <row r="495" spans="1:1" x14ac:dyDescent="0.2">
      <c r="A495" s="54">
        <v>41401</v>
      </c>
    </row>
    <row r="496" spans="1:1" x14ac:dyDescent="0.2">
      <c r="A496" s="54">
        <v>41402</v>
      </c>
    </row>
    <row r="497" spans="1:1" x14ac:dyDescent="0.2">
      <c r="A497" s="54">
        <v>41403</v>
      </c>
    </row>
    <row r="498" spans="1:1" x14ac:dyDescent="0.2">
      <c r="A498" s="54">
        <v>41404</v>
      </c>
    </row>
    <row r="499" spans="1:1" x14ac:dyDescent="0.2">
      <c r="A499" s="54">
        <v>41405</v>
      </c>
    </row>
    <row r="500" spans="1:1" x14ac:dyDescent="0.2">
      <c r="A500" s="54">
        <v>41406</v>
      </c>
    </row>
    <row r="501" spans="1:1" x14ac:dyDescent="0.2">
      <c r="A501" s="54">
        <v>41407</v>
      </c>
    </row>
    <row r="502" spans="1:1" x14ac:dyDescent="0.2">
      <c r="A502" s="54">
        <v>41408</v>
      </c>
    </row>
    <row r="503" spans="1:1" x14ac:dyDescent="0.2">
      <c r="A503" s="54">
        <v>41409</v>
      </c>
    </row>
    <row r="504" spans="1:1" x14ac:dyDescent="0.2">
      <c r="A504" s="54">
        <v>41410</v>
      </c>
    </row>
    <row r="505" spans="1:1" x14ac:dyDescent="0.2">
      <c r="A505" s="54">
        <v>41411</v>
      </c>
    </row>
    <row r="506" spans="1:1" x14ac:dyDescent="0.2">
      <c r="A506" s="54">
        <v>41412</v>
      </c>
    </row>
    <row r="507" spans="1:1" x14ac:dyDescent="0.2">
      <c r="A507" s="54">
        <v>41413</v>
      </c>
    </row>
    <row r="508" spans="1:1" x14ac:dyDescent="0.2">
      <c r="A508" s="54">
        <v>41414</v>
      </c>
    </row>
    <row r="509" spans="1:1" x14ac:dyDescent="0.2">
      <c r="A509" s="54">
        <v>41415</v>
      </c>
    </row>
    <row r="510" spans="1:1" x14ac:dyDescent="0.2">
      <c r="A510" s="54">
        <v>41416</v>
      </c>
    </row>
    <row r="511" spans="1:1" x14ac:dyDescent="0.2">
      <c r="A511" s="54">
        <v>41417</v>
      </c>
    </row>
    <row r="512" spans="1:1" x14ac:dyDescent="0.2">
      <c r="A512" s="54">
        <v>41418</v>
      </c>
    </row>
    <row r="513" spans="1:1" x14ac:dyDescent="0.2">
      <c r="A513" s="54">
        <v>41419</v>
      </c>
    </row>
    <row r="514" spans="1:1" x14ac:dyDescent="0.2">
      <c r="A514" s="54">
        <v>41420</v>
      </c>
    </row>
    <row r="515" spans="1:1" x14ac:dyDescent="0.2">
      <c r="A515" s="54">
        <v>41421</v>
      </c>
    </row>
    <row r="516" spans="1:1" x14ac:dyDescent="0.2">
      <c r="A516" s="54">
        <v>41422</v>
      </c>
    </row>
    <row r="517" spans="1:1" x14ac:dyDescent="0.2">
      <c r="A517" s="54">
        <v>41423</v>
      </c>
    </row>
    <row r="518" spans="1:1" x14ac:dyDescent="0.2">
      <c r="A518" s="54">
        <v>41424</v>
      </c>
    </row>
    <row r="519" spans="1:1" x14ac:dyDescent="0.2">
      <c r="A519" s="54">
        <v>41425</v>
      </c>
    </row>
    <row r="520" spans="1:1" x14ac:dyDescent="0.2">
      <c r="A520" s="54">
        <v>41426</v>
      </c>
    </row>
    <row r="521" spans="1:1" x14ac:dyDescent="0.2">
      <c r="A521" s="54">
        <v>41427</v>
      </c>
    </row>
    <row r="522" spans="1:1" x14ac:dyDescent="0.2">
      <c r="A522" s="54">
        <v>41428</v>
      </c>
    </row>
    <row r="523" spans="1:1" x14ac:dyDescent="0.2">
      <c r="A523" s="54">
        <v>41429</v>
      </c>
    </row>
    <row r="524" spans="1:1" x14ac:dyDescent="0.2">
      <c r="A524" s="54">
        <v>41430</v>
      </c>
    </row>
    <row r="525" spans="1:1" x14ac:dyDescent="0.2">
      <c r="A525" s="54">
        <v>41431</v>
      </c>
    </row>
    <row r="526" spans="1:1" x14ac:dyDescent="0.2">
      <c r="A526" s="54">
        <v>41432</v>
      </c>
    </row>
    <row r="527" spans="1:1" x14ac:dyDescent="0.2">
      <c r="A527" s="54">
        <v>41433</v>
      </c>
    </row>
    <row r="528" spans="1:1" x14ac:dyDescent="0.2">
      <c r="A528" s="54">
        <v>41434</v>
      </c>
    </row>
    <row r="529" spans="1:1" x14ac:dyDescent="0.2">
      <c r="A529" s="54">
        <v>41435</v>
      </c>
    </row>
    <row r="530" spans="1:1" x14ac:dyDescent="0.2">
      <c r="A530" s="54">
        <v>41436</v>
      </c>
    </row>
    <row r="531" spans="1:1" x14ac:dyDescent="0.2">
      <c r="A531" s="54">
        <v>41437</v>
      </c>
    </row>
    <row r="532" spans="1:1" x14ac:dyDescent="0.2">
      <c r="A532" s="54">
        <v>41438</v>
      </c>
    </row>
    <row r="533" spans="1:1" x14ac:dyDescent="0.2">
      <c r="A533" s="54">
        <v>41439</v>
      </c>
    </row>
    <row r="534" spans="1:1" x14ac:dyDescent="0.2">
      <c r="A534" s="54">
        <v>41440</v>
      </c>
    </row>
    <row r="535" spans="1:1" x14ac:dyDescent="0.2">
      <c r="A535" s="54">
        <v>41441</v>
      </c>
    </row>
    <row r="536" spans="1:1" x14ac:dyDescent="0.2">
      <c r="A536" s="54">
        <v>41442</v>
      </c>
    </row>
    <row r="537" spans="1:1" x14ac:dyDescent="0.2">
      <c r="A537" s="54">
        <v>41443</v>
      </c>
    </row>
    <row r="538" spans="1:1" x14ac:dyDescent="0.2">
      <c r="A538" s="54">
        <v>41444</v>
      </c>
    </row>
    <row r="539" spans="1:1" x14ac:dyDescent="0.2">
      <c r="A539" s="54">
        <v>41445</v>
      </c>
    </row>
    <row r="540" spans="1:1" x14ac:dyDescent="0.2">
      <c r="A540" s="54">
        <v>41446</v>
      </c>
    </row>
    <row r="541" spans="1:1" x14ac:dyDescent="0.2">
      <c r="A541" s="54">
        <v>41447</v>
      </c>
    </row>
    <row r="542" spans="1:1" x14ac:dyDescent="0.2">
      <c r="A542" s="54">
        <v>41448</v>
      </c>
    </row>
    <row r="543" spans="1:1" x14ac:dyDescent="0.2">
      <c r="A543" s="54">
        <v>41449</v>
      </c>
    </row>
    <row r="544" spans="1:1" x14ac:dyDescent="0.2">
      <c r="A544" s="54">
        <v>41450</v>
      </c>
    </row>
    <row r="545" spans="1:1" x14ac:dyDescent="0.2">
      <c r="A545" s="54">
        <v>41451</v>
      </c>
    </row>
    <row r="546" spans="1:1" x14ac:dyDescent="0.2">
      <c r="A546" s="54">
        <v>41452</v>
      </c>
    </row>
    <row r="547" spans="1:1" x14ac:dyDescent="0.2">
      <c r="A547" s="54">
        <v>41453</v>
      </c>
    </row>
    <row r="548" spans="1:1" x14ac:dyDescent="0.2">
      <c r="A548" s="54">
        <v>41454</v>
      </c>
    </row>
    <row r="549" spans="1:1" x14ac:dyDescent="0.2">
      <c r="A549" s="54">
        <v>41455</v>
      </c>
    </row>
    <row r="550" spans="1:1" x14ac:dyDescent="0.2">
      <c r="A550" s="54">
        <v>41456</v>
      </c>
    </row>
    <row r="551" spans="1:1" x14ac:dyDescent="0.2">
      <c r="A551" s="54">
        <v>41457</v>
      </c>
    </row>
    <row r="552" spans="1:1" x14ac:dyDescent="0.2">
      <c r="A552" s="54">
        <v>41458</v>
      </c>
    </row>
    <row r="553" spans="1:1" x14ac:dyDescent="0.2">
      <c r="A553" s="54">
        <v>41459</v>
      </c>
    </row>
    <row r="554" spans="1:1" x14ac:dyDescent="0.2">
      <c r="A554" s="54">
        <v>41460</v>
      </c>
    </row>
    <row r="555" spans="1:1" x14ac:dyDescent="0.2">
      <c r="A555" s="54">
        <v>41461</v>
      </c>
    </row>
    <row r="556" spans="1:1" x14ac:dyDescent="0.2">
      <c r="A556" s="54">
        <v>41462</v>
      </c>
    </row>
    <row r="557" spans="1:1" x14ac:dyDescent="0.2">
      <c r="A557" s="54">
        <v>41463</v>
      </c>
    </row>
    <row r="558" spans="1:1" x14ac:dyDescent="0.2">
      <c r="A558" s="54">
        <v>41464</v>
      </c>
    </row>
    <row r="559" spans="1:1" x14ac:dyDescent="0.2">
      <c r="A559" s="54">
        <v>41465</v>
      </c>
    </row>
    <row r="560" spans="1:1" x14ac:dyDescent="0.2">
      <c r="A560" s="54">
        <v>41466</v>
      </c>
    </row>
    <row r="561" spans="1:1" x14ac:dyDescent="0.2">
      <c r="A561" s="54">
        <v>41467</v>
      </c>
    </row>
    <row r="562" spans="1:1" x14ac:dyDescent="0.2">
      <c r="A562" s="54">
        <v>41468</v>
      </c>
    </row>
    <row r="563" spans="1:1" x14ac:dyDescent="0.2">
      <c r="A563" s="54">
        <v>41469</v>
      </c>
    </row>
    <row r="564" spans="1:1" x14ac:dyDescent="0.2">
      <c r="A564" s="54">
        <v>41470</v>
      </c>
    </row>
    <row r="565" spans="1:1" x14ac:dyDescent="0.2">
      <c r="A565" s="54">
        <v>41471</v>
      </c>
    </row>
    <row r="566" spans="1:1" x14ac:dyDescent="0.2">
      <c r="A566" s="54">
        <v>41472</v>
      </c>
    </row>
    <row r="567" spans="1:1" x14ac:dyDescent="0.2">
      <c r="A567" s="54">
        <v>41473</v>
      </c>
    </row>
    <row r="568" spans="1:1" x14ac:dyDescent="0.2">
      <c r="A568" s="54">
        <v>41474</v>
      </c>
    </row>
    <row r="569" spans="1:1" x14ac:dyDescent="0.2">
      <c r="A569" s="54">
        <v>41475</v>
      </c>
    </row>
    <row r="570" spans="1:1" x14ac:dyDescent="0.2">
      <c r="A570" s="54">
        <v>41476</v>
      </c>
    </row>
    <row r="571" spans="1:1" x14ac:dyDescent="0.2">
      <c r="A571" s="54">
        <v>41477</v>
      </c>
    </row>
    <row r="572" spans="1:1" x14ac:dyDescent="0.2">
      <c r="A572" s="54">
        <v>41478</v>
      </c>
    </row>
    <row r="573" spans="1:1" x14ac:dyDescent="0.2">
      <c r="A573" s="54">
        <v>41479</v>
      </c>
    </row>
    <row r="574" spans="1:1" x14ac:dyDescent="0.2">
      <c r="A574" s="54">
        <v>41480</v>
      </c>
    </row>
    <row r="575" spans="1:1" x14ac:dyDescent="0.2">
      <c r="A575" s="54">
        <v>41481</v>
      </c>
    </row>
    <row r="576" spans="1:1" x14ac:dyDescent="0.2">
      <c r="A576" s="54">
        <v>41482</v>
      </c>
    </row>
    <row r="577" spans="1:1" x14ac:dyDescent="0.2">
      <c r="A577" s="54">
        <v>41483</v>
      </c>
    </row>
    <row r="578" spans="1:1" x14ac:dyDescent="0.2">
      <c r="A578" s="54">
        <v>41484</v>
      </c>
    </row>
    <row r="579" spans="1:1" x14ac:dyDescent="0.2">
      <c r="A579" s="54">
        <v>41485</v>
      </c>
    </row>
    <row r="580" spans="1:1" x14ac:dyDescent="0.2">
      <c r="A580" s="54">
        <v>41486</v>
      </c>
    </row>
    <row r="581" spans="1:1" x14ac:dyDescent="0.2">
      <c r="A581" s="54">
        <v>41487</v>
      </c>
    </row>
    <row r="582" spans="1:1" x14ac:dyDescent="0.2">
      <c r="A582" s="54">
        <v>41488</v>
      </c>
    </row>
    <row r="583" spans="1:1" x14ac:dyDescent="0.2">
      <c r="A583" s="54">
        <v>41489</v>
      </c>
    </row>
    <row r="584" spans="1:1" x14ac:dyDescent="0.2">
      <c r="A584" s="54">
        <v>41490</v>
      </c>
    </row>
    <row r="585" spans="1:1" x14ac:dyDescent="0.2">
      <c r="A585" s="54">
        <v>41491</v>
      </c>
    </row>
    <row r="586" spans="1:1" x14ac:dyDescent="0.2">
      <c r="A586" s="54">
        <v>41492</v>
      </c>
    </row>
    <row r="587" spans="1:1" x14ac:dyDescent="0.2">
      <c r="A587" s="54">
        <v>41493</v>
      </c>
    </row>
    <row r="588" spans="1:1" x14ac:dyDescent="0.2">
      <c r="A588" s="54">
        <v>41494</v>
      </c>
    </row>
    <row r="589" spans="1:1" x14ac:dyDescent="0.2">
      <c r="A589" s="54">
        <v>41495</v>
      </c>
    </row>
    <row r="590" spans="1:1" x14ac:dyDescent="0.2">
      <c r="A590" s="54">
        <v>41496</v>
      </c>
    </row>
    <row r="591" spans="1:1" x14ac:dyDescent="0.2">
      <c r="A591" s="54">
        <v>41497</v>
      </c>
    </row>
    <row r="592" spans="1:1" x14ac:dyDescent="0.2">
      <c r="A592" s="54">
        <v>41498</v>
      </c>
    </row>
    <row r="593" spans="1:1" x14ac:dyDescent="0.2">
      <c r="A593" s="54">
        <v>41499</v>
      </c>
    </row>
    <row r="594" spans="1:1" x14ac:dyDescent="0.2">
      <c r="A594" s="54">
        <v>41500</v>
      </c>
    </row>
    <row r="595" spans="1:1" x14ac:dyDescent="0.2">
      <c r="A595" s="54">
        <v>41501</v>
      </c>
    </row>
    <row r="596" spans="1:1" x14ac:dyDescent="0.2">
      <c r="A596" s="54">
        <v>41502</v>
      </c>
    </row>
    <row r="597" spans="1:1" x14ac:dyDescent="0.2">
      <c r="A597" s="54">
        <v>41503</v>
      </c>
    </row>
    <row r="598" spans="1:1" x14ac:dyDescent="0.2">
      <c r="A598" s="54">
        <v>41504</v>
      </c>
    </row>
    <row r="599" spans="1:1" x14ac:dyDescent="0.2">
      <c r="A599" s="54">
        <v>41505</v>
      </c>
    </row>
    <row r="600" spans="1:1" x14ac:dyDescent="0.2">
      <c r="A600" s="54">
        <v>41506</v>
      </c>
    </row>
    <row r="601" spans="1:1" x14ac:dyDescent="0.2">
      <c r="A601" s="54">
        <v>41507</v>
      </c>
    </row>
    <row r="602" spans="1:1" x14ac:dyDescent="0.2">
      <c r="A602" s="54">
        <v>41508</v>
      </c>
    </row>
    <row r="603" spans="1:1" x14ac:dyDescent="0.2">
      <c r="A603" s="54">
        <v>41509</v>
      </c>
    </row>
    <row r="604" spans="1:1" x14ac:dyDescent="0.2">
      <c r="A604" s="54">
        <v>41510</v>
      </c>
    </row>
    <row r="605" spans="1:1" x14ac:dyDescent="0.2">
      <c r="A605" s="54">
        <v>41511</v>
      </c>
    </row>
    <row r="606" spans="1:1" x14ac:dyDescent="0.2">
      <c r="A606" s="54">
        <v>41512</v>
      </c>
    </row>
    <row r="607" spans="1:1" x14ac:dyDescent="0.2">
      <c r="A607" s="54">
        <v>41513</v>
      </c>
    </row>
    <row r="608" spans="1:1" x14ac:dyDescent="0.2">
      <c r="A608" s="54">
        <v>41514</v>
      </c>
    </row>
    <row r="609" spans="1:1" x14ac:dyDescent="0.2">
      <c r="A609" s="54">
        <v>41515</v>
      </c>
    </row>
    <row r="610" spans="1:1" x14ac:dyDescent="0.2">
      <c r="A610" s="54">
        <v>41516</v>
      </c>
    </row>
    <row r="611" spans="1:1" x14ac:dyDescent="0.2">
      <c r="A611" s="54">
        <v>41517</v>
      </c>
    </row>
    <row r="612" spans="1:1" x14ac:dyDescent="0.2">
      <c r="A612" s="54">
        <v>41518</v>
      </c>
    </row>
    <row r="613" spans="1:1" x14ac:dyDescent="0.2">
      <c r="A613" s="54">
        <v>41519</v>
      </c>
    </row>
    <row r="614" spans="1:1" x14ac:dyDescent="0.2">
      <c r="A614" s="54">
        <v>41520</v>
      </c>
    </row>
    <row r="615" spans="1:1" x14ac:dyDescent="0.2">
      <c r="A615" s="54">
        <v>41521</v>
      </c>
    </row>
    <row r="616" spans="1:1" x14ac:dyDescent="0.2">
      <c r="A616" s="54">
        <v>41522</v>
      </c>
    </row>
    <row r="617" spans="1:1" x14ac:dyDescent="0.2">
      <c r="A617" s="54">
        <v>41523</v>
      </c>
    </row>
    <row r="618" spans="1:1" x14ac:dyDescent="0.2">
      <c r="A618" s="54">
        <v>41524</v>
      </c>
    </row>
    <row r="619" spans="1:1" x14ac:dyDescent="0.2">
      <c r="A619" s="54">
        <v>41525</v>
      </c>
    </row>
    <row r="620" spans="1:1" x14ac:dyDescent="0.2">
      <c r="A620" s="54">
        <v>41526</v>
      </c>
    </row>
    <row r="621" spans="1:1" x14ac:dyDescent="0.2">
      <c r="A621" s="54">
        <v>41527</v>
      </c>
    </row>
    <row r="622" spans="1:1" x14ac:dyDescent="0.2">
      <c r="A622" s="54">
        <v>41528</v>
      </c>
    </row>
    <row r="623" spans="1:1" x14ac:dyDescent="0.2">
      <c r="A623" s="54">
        <v>41529</v>
      </c>
    </row>
    <row r="624" spans="1:1" x14ac:dyDescent="0.2">
      <c r="A624" s="54">
        <v>41530</v>
      </c>
    </row>
    <row r="625" spans="1:1" x14ac:dyDescent="0.2">
      <c r="A625" s="54">
        <v>41531</v>
      </c>
    </row>
    <row r="626" spans="1:1" x14ac:dyDescent="0.2">
      <c r="A626" s="54">
        <v>41532</v>
      </c>
    </row>
    <row r="627" spans="1:1" x14ac:dyDescent="0.2">
      <c r="A627" s="54">
        <v>41533</v>
      </c>
    </row>
    <row r="628" spans="1:1" x14ac:dyDescent="0.2">
      <c r="A628" s="54">
        <v>41534</v>
      </c>
    </row>
    <row r="629" spans="1:1" x14ac:dyDescent="0.2">
      <c r="A629" s="54">
        <v>41535</v>
      </c>
    </row>
    <row r="630" spans="1:1" x14ac:dyDescent="0.2">
      <c r="A630" s="54">
        <v>41536</v>
      </c>
    </row>
    <row r="631" spans="1:1" x14ac:dyDescent="0.2">
      <c r="A631" s="54">
        <v>41537</v>
      </c>
    </row>
    <row r="632" spans="1:1" x14ac:dyDescent="0.2">
      <c r="A632" s="54">
        <v>41538</v>
      </c>
    </row>
    <row r="633" spans="1:1" x14ac:dyDescent="0.2">
      <c r="A633" s="54">
        <v>41539</v>
      </c>
    </row>
    <row r="634" spans="1:1" x14ac:dyDescent="0.2">
      <c r="A634" s="54">
        <v>41540</v>
      </c>
    </row>
    <row r="635" spans="1:1" x14ac:dyDescent="0.2">
      <c r="A635" s="54">
        <v>41541</v>
      </c>
    </row>
    <row r="636" spans="1:1" x14ac:dyDescent="0.2">
      <c r="A636" s="54">
        <v>41542</v>
      </c>
    </row>
    <row r="637" spans="1:1" x14ac:dyDescent="0.2">
      <c r="A637" s="54">
        <v>41543</v>
      </c>
    </row>
    <row r="638" spans="1:1" x14ac:dyDescent="0.2">
      <c r="A638" s="54">
        <v>41544</v>
      </c>
    </row>
    <row r="639" spans="1:1" x14ac:dyDescent="0.2">
      <c r="A639" s="54">
        <v>41545</v>
      </c>
    </row>
    <row r="640" spans="1:1" x14ac:dyDescent="0.2">
      <c r="A640" s="54">
        <v>41546</v>
      </c>
    </row>
    <row r="641" spans="1:1" x14ac:dyDescent="0.2">
      <c r="A641" s="54">
        <v>41547</v>
      </c>
    </row>
    <row r="642" spans="1:1" x14ac:dyDescent="0.2">
      <c r="A642" s="54">
        <v>41548</v>
      </c>
    </row>
    <row r="643" spans="1:1" x14ac:dyDescent="0.2">
      <c r="A643" s="54">
        <v>41549</v>
      </c>
    </row>
    <row r="644" spans="1:1" x14ac:dyDescent="0.2">
      <c r="A644" s="54">
        <v>41550</v>
      </c>
    </row>
    <row r="645" spans="1:1" x14ac:dyDescent="0.2">
      <c r="A645" s="54">
        <v>41551</v>
      </c>
    </row>
    <row r="646" spans="1:1" x14ac:dyDescent="0.2">
      <c r="A646" s="54">
        <v>41552</v>
      </c>
    </row>
    <row r="647" spans="1:1" x14ac:dyDescent="0.2">
      <c r="A647" s="54">
        <v>41553</v>
      </c>
    </row>
    <row r="648" spans="1:1" x14ac:dyDescent="0.2">
      <c r="A648" s="54">
        <v>41554</v>
      </c>
    </row>
    <row r="649" spans="1:1" x14ac:dyDescent="0.2">
      <c r="A649" s="54">
        <v>41555</v>
      </c>
    </row>
    <row r="650" spans="1:1" x14ac:dyDescent="0.2">
      <c r="A650" s="54">
        <v>41556</v>
      </c>
    </row>
    <row r="651" spans="1:1" x14ac:dyDescent="0.2">
      <c r="A651" s="54">
        <v>41557</v>
      </c>
    </row>
    <row r="652" spans="1:1" x14ac:dyDescent="0.2">
      <c r="A652" s="54">
        <v>41558</v>
      </c>
    </row>
    <row r="653" spans="1:1" x14ac:dyDescent="0.2">
      <c r="A653" s="54">
        <v>41559</v>
      </c>
    </row>
    <row r="654" spans="1:1" x14ac:dyDescent="0.2">
      <c r="A654" s="54">
        <v>41560</v>
      </c>
    </row>
    <row r="655" spans="1:1" x14ac:dyDescent="0.2">
      <c r="A655" s="54">
        <v>41561</v>
      </c>
    </row>
    <row r="656" spans="1:1" x14ac:dyDescent="0.2">
      <c r="A656" s="54">
        <v>41562</v>
      </c>
    </row>
    <row r="657" spans="1:1" x14ac:dyDescent="0.2">
      <c r="A657" s="54">
        <v>41563</v>
      </c>
    </row>
    <row r="658" spans="1:1" x14ac:dyDescent="0.2">
      <c r="A658" s="54">
        <v>41564</v>
      </c>
    </row>
    <row r="659" spans="1:1" x14ac:dyDescent="0.2">
      <c r="A659" s="54">
        <v>41565</v>
      </c>
    </row>
    <row r="660" spans="1:1" x14ac:dyDescent="0.2">
      <c r="A660" s="54">
        <v>41566</v>
      </c>
    </row>
    <row r="661" spans="1:1" x14ac:dyDescent="0.2">
      <c r="A661" s="54">
        <v>41567</v>
      </c>
    </row>
    <row r="662" spans="1:1" x14ac:dyDescent="0.2">
      <c r="A662" s="54">
        <v>41568</v>
      </c>
    </row>
    <row r="663" spans="1:1" x14ac:dyDescent="0.2">
      <c r="A663" s="54">
        <v>41569</v>
      </c>
    </row>
    <row r="664" spans="1:1" x14ac:dyDescent="0.2">
      <c r="A664" s="54">
        <v>41570</v>
      </c>
    </row>
    <row r="665" spans="1:1" x14ac:dyDescent="0.2">
      <c r="A665" s="54">
        <v>41571</v>
      </c>
    </row>
    <row r="666" spans="1:1" x14ac:dyDescent="0.2">
      <c r="A666" s="54">
        <v>41572</v>
      </c>
    </row>
    <row r="667" spans="1:1" x14ac:dyDescent="0.2">
      <c r="A667" s="54">
        <v>41573</v>
      </c>
    </row>
    <row r="668" spans="1:1" x14ac:dyDescent="0.2">
      <c r="A668" s="54">
        <v>41574</v>
      </c>
    </row>
    <row r="669" spans="1:1" x14ac:dyDescent="0.2">
      <c r="A669" s="54">
        <v>41575</v>
      </c>
    </row>
    <row r="670" spans="1:1" x14ac:dyDescent="0.2">
      <c r="A670" s="54">
        <v>41576</v>
      </c>
    </row>
    <row r="671" spans="1:1" x14ac:dyDescent="0.2">
      <c r="A671" s="54">
        <v>41577</v>
      </c>
    </row>
    <row r="672" spans="1:1" x14ac:dyDescent="0.2">
      <c r="A672" s="54">
        <v>41578</v>
      </c>
    </row>
    <row r="673" spans="1:1" x14ac:dyDescent="0.2">
      <c r="A673" s="54">
        <v>41579</v>
      </c>
    </row>
    <row r="674" spans="1:1" x14ac:dyDescent="0.2">
      <c r="A674" s="54">
        <v>41580</v>
      </c>
    </row>
    <row r="675" spans="1:1" x14ac:dyDescent="0.2">
      <c r="A675" s="54">
        <v>41581</v>
      </c>
    </row>
    <row r="676" spans="1:1" x14ac:dyDescent="0.2">
      <c r="A676" s="54">
        <v>41582</v>
      </c>
    </row>
    <row r="677" spans="1:1" x14ac:dyDescent="0.2">
      <c r="A677" s="54">
        <v>41583</v>
      </c>
    </row>
    <row r="678" spans="1:1" x14ac:dyDescent="0.2">
      <c r="A678" s="54">
        <v>41584</v>
      </c>
    </row>
    <row r="679" spans="1:1" x14ac:dyDescent="0.2">
      <c r="A679" s="54">
        <v>41585</v>
      </c>
    </row>
    <row r="680" spans="1:1" x14ac:dyDescent="0.2">
      <c r="A680" s="54">
        <v>41586</v>
      </c>
    </row>
    <row r="681" spans="1:1" x14ac:dyDescent="0.2">
      <c r="A681" s="54">
        <v>41587</v>
      </c>
    </row>
    <row r="682" spans="1:1" x14ac:dyDescent="0.2">
      <c r="A682" s="54">
        <v>41588</v>
      </c>
    </row>
    <row r="683" spans="1:1" x14ac:dyDescent="0.2">
      <c r="A683" s="54">
        <v>41589</v>
      </c>
    </row>
    <row r="684" spans="1:1" x14ac:dyDescent="0.2">
      <c r="A684" s="54">
        <v>41590</v>
      </c>
    </row>
    <row r="685" spans="1:1" x14ac:dyDescent="0.2">
      <c r="A685" s="54">
        <v>41591</v>
      </c>
    </row>
    <row r="686" spans="1:1" x14ac:dyDescent="0.2">
      <c r="A686" s="54">
        <v>41592</v>
      </c>
    </row>
    <row r="687" spans="1:1" x14ac:dyDescent="0.2">
      <c r="A687" s="54">
        <v>41593</v>
      </c>
    </row>
    <row r="688" spans="1:1" x14ac:dyDescent="0.2">
      <c r="A688" s="54">
        <v>41594</v>
      </c>
    </row>
    <row r="689" spans="1:1" x14ac:dyDescent="0.2">
      <c r="A689" s="54">
        <v>41595</v>
      </c>
    </row>
    <row r="690" spans="1:1" x14ac:dyDescent="0.2">
      <c r="A690" s="54">
        <v>41596</v>
      </c>
    </row>
    <row r="691" spans="1:1" x14ac:dyDescent="0.2">
      <c r="A691" s="54">
        <v>41597</v>
      </c>
    </row>
    <row r="692" spans="1:1" x14ac:dyDescent="0.2">
      <c r="A692" s="54">
        <v>41598</v>
      </c>
    </row>
    <row r="693" spans="1:1" x14ac:dyDescent="0.2">
      <c r="A693" s="54">
        <v>41599</v>
      </c>
    </row>
    <row r="694" spans="1:1" x14ac:dyDescent="0.2">
      <c r="A694" s="54">
        <v>41600</v>
      </c>
    </row>
    <row r="695" spans="1:1" x14ac:dyDescent="0.2">
      <c r="A695" s="54">
        <v>41601</v>
      </c>
    </row>
    <row r="696" spans="1:1" x14ac:dyDescent="0.2">
      <c r="A696" s="54">
        <v>41602</v>
      </c>
    </row>
    <row r="697" spans="1:1" x14ac:dyDescent="0.2">
      <c r="A697" s="54">
        <v>41603</v>
      </c>
    </row>
    <row r="698" spans="1:1" x14ac:dyDescent="0.2">
      <c r="A698" s="54">
        <v>41604</v>
      </c>
    </row>
    <row r="699" spans="1:1" x14ac:dyDescent="0.2">
      <c r="A699" s="54">
        <v>41605</v>
      </c>
    </row>
    <row r="700" spans="1:1" x14ac:dyDescent="0.2">
      <c r="A700" s="54">
        <v>41606</v>
      </c>
    </row>
    <row r="701" spans="1:1" x14ac:dyDescent="0.2">
      <c r="A701" s="54">
        <v>41607</v>
      </c>
    </row>
    <row r="702" spans="1:1" x14ac:dyDescent="0.2">
      <c r="A702" s="54">
        <v>41608</v>
      </c>
    </row>
    <row r="703" spans="1:1" x14ac:dyDescent="0.2">
      <c r="A703" s="54">
        <v>41609</v>
      </c>
    </row>
    <row r="704" spans="1:1" x14ac:dyDescent="0.2">
      <c r="A704" s="54">
        <v>41610</v>
      </c>
    </row>
    <row r="705" spans="1:1" x14ac:dyDescent="0.2">
      <c r="A705" s="54">
        <v>41611</v>
      </c>
    </row>
    <row r="706" spans="1:1" x14ac:dyDescent="0.2">
      <c r="A706" s="54">
        <v>41612</v>
      </c>
    </row>
    <row r="707" spans="1:1" x14ac:dyDescent="0.2">
      <c r="A707" s="54">
        <v>41613</v>
      </c>
    </row>
    <row r="708" spans="1:1" x14ac:dyDescent="0.2">
      <c r="A708" s="54">
        <v>41614</v>
      </c>
    </row>
    <row r="709" spans="1:1" x14ac:dyDescent="0.2">
      <c r="A709" s="54">
        <v>41615</v>
      </c>
    </row>
    <row r="710" spans="1:1" x14ac:dyDescent="0.2">
      <c r="A710" s="54">
        <v>41616</v>
      </c>
    </row>
    <row r="711" spans="1:1" x14ac:dyDescent="0.2">
      <c r="A711" s="54">
        <v>41617</v>
      </c>
    </row>
    <row r="712" spans="1:1" x14ac:dyDescent="0.2">
      <c r="A712" s="54">
        <v>41618</v>
      </c>
    </row>
    <row r="713" spans="1:1" x14ac:dyDescent="0.2">
      <c r="A713" s="54">
        <v>41619</v>
      </c>
    </row>
    <row r="714" spans="1:1" x14ac:dyDescent="0.2">
      <c r="A714" s="54">
        <v>41620</v>
      </c>
    </row>
    <row r="715" spans="1:1" x14ac:dyDescent="0.2">
      <c r="A715" s="54">
        <v>41621</v>
      </c>
    </row>
    <row r="716" spans="1:1" x14ac:dyDescent="0.2">
      <c r="A716" s="54">
        <v>41622</v>
      </c>
    </row>
    <row r="717" spans="1:1" x14ac:dyDescent="0.2">
      <c r="A717" s="54">
        <v>41623</v>
      </c>
    </row>
    <row r="718" spans="1:1" x14ac:dyDescent="0.2">
      <c r="A718" s="54">
        <v>41624</v>
      </c>
    </row>
    <row r="719" spans="1:1" x14ac:dyDescent="0.2">
      <c r="A719" s="54">
        <v>41625</v>
      </c>
    </row>
    <row r="720" spans="1:1" x14ac:dyDescent="0.2">
      <c r="A720" s="54">
        <v>41626</v>
      </c>
    </row>
    <row r="721" spans="1:1" x14ac:dyDescent="0.2">
      <c r="A721" s="54">
        <v>41627</v>
      </c>
    </row>
    <row r="722" spans="1:1" x14ac:dyDescent="0.2">
      <c r="A722" s="54">
        <v>41628</v>
      </c>
    </row>
    <row r="723" spans="1:1" x14ac:dyDescent="0.2">
      <c r="A723" s="54">
        <v>41629</v>
      </c>
    </row>
    <row r="724" spans="1:1" x14ac:dyDescent="0.2">
      <c r="A724" s="54">
        <v>41630</v>
      </c>
    </row>
    <row r="725" spans="1:1" x14ac:dyDescent="0.2">
      <c r="A725" s="54">
        <v>41631</v>
      </c>
    </row>
    <row r="726" spans="1:1" x14ac:dyDescent="0.2">
      <c r="A726" s="54">
        <v>41632</v>
      </c>
    </row>
    <row r="727" spans="1:1" x14ac:dyDescent="0.2">
      <c r="A727" s="54">
        <v>41633</v>
      </c>
    </row>
    <row r="728" spans="1:1" x14ac:dyDescent="0.2">
      <c r="A728" s="54">
        <v>41634</v>
      </c>
    </row>
    <row r="729" spans="1:1" x14ac:dyDescent="0.2">
      <c r="A729" s="54">
        <v>41635</v>
      </c>
    </row>
    <row r="730" spans="1:1" x14ac:dyDescent="0.2">
      <c r="A730" s="54">
        <v>41636</v>
      </c>
    </row>
    <row r="731" spans="1:1" x14ac:dyDescent="0.2">
      <c r="A731" s="54">
        <v>41637</v>
      </c>
    </row>
    <row r="732" spans="1:1" x14ac:dyDescent="0.2">
      <c r="A732" s="54">
        <v>41638</v>
      </c>
    </row>
    <row r="733" spans="1:1" x14ac:dyDescent="0.2">
      <c r="A733" s="54">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G46"/>
  <sheetViews>
    <sheetView showGridLines="0" view="pageBreakPreview" zoomScale="80" zoomScaleNormal="100" zoomScaleSheetLayoutView="80" workbookViewId="0">
      <selection activeCell="C17" sqref="C17:D17"/>
    </sheetView>
  </sheetViews>
  <sheetFormatPr defaultColWidth="9.140625" defaultRowHeight="15.75" x14ac:dyDescent="0.35"/>
  <cols>
    <col min="1" max="1" width="14.28515625" style="19" bestFit="1" customWidth="1"/>
    <col min="2" max="2" width="80" style="171" customWidth="1"/>
    <col min="3" max="3" width="16.5703125" style="19" customWidth="1"/>
    <col min="4" max="4" width="14.28515625" style="19" customWidth="1"/>
    <col min="5" max="5" width="20.5703125" style="19" customWidth="1"/>
    <col min="6" max="16384" width="9.140625" style="19"/>
  </cols>
  <sheetData>
    <row r="1" spans="1:7" s="6" customFormat="1" x14ac:dyDescent="0.35">
      <c r="A1" s="67" t="s">
        <v>252</v>
      </c>
      <c r="B1" s="167"/>
      <c r="C1" s="692" t="s">
        <v>94</v>
      </c>
      <c r="D1" s="692"/>
    </row>
    <row r="2" spans="1:7" s="6" customFormat="1" x14ac:dyDescent="0.35">
      <c r="A2" s="68" t="s">
        <v>124</v>
      </c>
      <c r="B2" s="167"/>
      <c r="C2" s="693" t="str">
        <f>'ფორმა N1'!M2</f>
        <v>23.08.2023-12.09.2023</v>
      </c>
      <c r="D2" s="694"/>
    </row>
    <row r="3" spans="1:7" s="6" customFormat="1" x14ac:dyDescent="0.35">
      <c r="A3" s="68"/>
      <c r="B3" s="167"/>
      <c r="C3" s="235"/>
      <c r="D3" s="235"/>
    </row>
    <row r="4" spans="1:7" s="2" customFormat="1" x14ac:dyDescent="0.35">
      <c r="A4" s="69" t="str">
        <f>'ფორმა N2'!A4</f>
        <v>ანგარიშვალდებული პირის დასახელება:</v>
      </c>
      <c r="B4" s="168"/>
      <c r="C4" s="68"/>
      <c r="D4" s="68"/>
      <c r="G4" s="6"/>
    </row>
    <row r="5" spans="1:7" s="2" customFormat="1" x14ac:dyDescent="0.35">
      <c r="A5" s="162" t="str">
        <f>'ფორმა N1'!D4</f>
        <v>მპგ "ევროპული საქართველო-მოძრაობა თავისუფლებისთვის"</v>
      </c>
      <c r="B5" s="169"/>
      <c r="C5" s="53"/>
      <c r="D5" s="53"/>
    </row>
    <row r="6" spans="1:7" s="2" customFormat="1" x14ac:dyDescent="0.35">
      <c r="A6" s="69"/>
      <c r="B6" s="168"/>
      <c r="C6" s="68"/>
      <c r="D6" s="68"/>
    </row>
    <row r="7" spans="1:7" s="6" customFormat="1" ht="18.75" x14ac:dyDescent="0.35">
      <c r="A7" s="231"/>
      <c r="B7" s="322"/>
      <c r="C7" s="70"/>
      <c r="D7" s="70"/>
    </row>
    <row r="8" spans="1:7" s="6" customFormat="1" ht="31.5" x14ac:dyDescent="0.35">
      <c r="A8" s="96" t="s">
        <v>64</v>
      </c>
      <c r="B8" s="71" t="s">
        <v>230</v>
      </c>
      <c r="C8" s="71" t="s">
        <v>66</v>
      </c>
      <c r="D8" s="71" t="s">
        <v>67</v>
      </c>
    </row>
    <row r="9" spans="1:7" s="7" customFormat="1" x14ac:dyDescent="0.35">
      <c r="A9" s="163">
        <v>1</v>
      </c>
      <c r="B9" s="163" t="s">
        <v>65</v>
      </c>
      <c r="C9" s="76">
        <f>SUM(C10,C26)</f>
        <v>0</v>
      </c>
      <c r="D9" s="76">
        <f>SUM(D10,D26)</f>
        <v>0</v>
      </c>
    </row>
    <row r="10" spans="1:7" s="7" customFormat="1" x14ac:dyDescent="0.35">
      <c r="A10" s="78">
        <v>1.1000000000000001</v>
      </c>
      <c r="B10" s="78" t="s">
        <v>69</v>
      </c>
      <c r="C10" s="76">
        <f>SUM(C11,C12,C16,C19,C25)</f>
        <v>0</v>
      </c>
      <c r="D10" s="76">
        <f>SUM(D11,D12,D16,D19,D24,D25)</f>
        <v>0</v>
      </c>
    </row>
    <row r="11" spans="1:7" s="9" customFormat="1" ht="18.75" x14ac:dyDescent="0.35">
      <c r="A11" s="79" t="s">
        <v>30</v>
      </c>
      <c r="B11" s="79" t="s">
        <v>68</v>
      </c>
      <c r="C11" s="8"/>
      <c r="D11" s="8"/>
    </row>
    <row r="12" spans="1:7" s="10" customFormat="1" x14ac:dyDescent="0.35">
      <c r="A12" s="79" t="s">
        <v>31</v>
      </c>
      <c r="B12" s="79" t="s">
        <v>283</v>
      </c>
      <c r="C12" s="97">
        <f>SUM(C13:C15)</f>
        <v>0</v>
      </c>
      <c r="D12" s="97">
        <f>SUM(D13:D15)</f>
        <v>0</v>
      </c>
    </row>
    <row r="13" spans="1:7" s="3" customFormat="1" x14ac:dyDescent="0.35">
      <c r="A13" s="88" t="s">
        <v>70</v>
      </c>
      <c r="B13" s="88" t="s">
        <v>286</v>
      </c>
      <c r="C13" s="8"/>
      <c r="D13" s="8"/>
    </row>
    <row r="14" spans="1:7" s="3" customFormat="1" x14ac:dyDescent="0.35">
      <c r="A14" s="88" t="s">
        <v>408</v>
      </c>
      <c r="B14" s="88" t="s">
        <v>407</v>
      </c>
      <c r="C14" s="8"/>
      <c r="D14" s="8"/>
    </row>
    <row r="15" spans="1:7" s="3" customFormat="1" x14ac:dyDescent="0.35">
      <c r="A15" s="88" t="s">
        <v>409</v>
      </c>
      <c r="B15" s="88" t="s">
        <v>83</v>
      </c>
      <c r="C15" s="8"/>
      <c r="D15" s="8"/>
    </row>
    <row r="16" spans="1:7" s="3" customFormat="1" x14ac:dyDescent="0.35">
      <c r="A16" s="79" t="s">
        <v>71</v>
      </c>
      <c r="B16" s="79" t="s">
        <v>72</v>
      </c>
      <c r="C16" s="97">
        <f>SUM(C17:C18)</f>
        <v>0</v>
      </c>
      <c r="D16" s="97">
        <f>SUM(D17:D18)</f>
        <v>0</v>
      </c>
    </row>
    <row r="17" spans="1:4" s="3" customFormat="1" x14ac:dyDescent="0.35">
      <c r="A17" s="88" t="s">
        <v>73</v>
      </c>
      <c r="B17" s="88" t="s">
        <v>75</v>
      </c>
      <c r="C17" s="382"/>
      <c r="D17" s="382"/>
    </row>
    <row r="18" spans="1:4" s="3" customFormat="1" ht="31.5" x14ac:dyDescent="0.35">
      <c r="A18" s="88" t="s">
        <v>74</v>
      </c>
      <c r="B18" s="88" t="s">
        <v>449</v>
      </c>
      <c r="C18" s="8"/>
      <c r="D18" s="8"/>
    </row>
    <row r="19" spans="1:4" s="3" customFormat="1" x14ac:dyDescent="0.35">
      <c r="A19" s="79" t="s">
        <v>76</v>
      </c>
      <c r="B19" s="79" t="s">
        <v>363</v>
      </c>
      <c r="C19" s="97">
        <f>SUM(C20:C23)</f>
        <v>0</v>
      </c>
      <c r="D19" s="97">
        <f>SUM(D20:D23)</f>
        <v>0</v>
      </c>
    </row>
    <row r="20" spans="1:4" s="3" customFormat="1" x14ac:dyDescent="0.35">
      <c r="A20" s="88" t="s">
        <v>77</v>
      </c>
      <c r="B20" s="88" t="s">
        <v>505</v>
      </c>
      <c r="C20" s="8"/>
      <c r="D20" s="8"/>
    </row>
    <row r="21" spans="1:4" s="3" customFormat="1" ht="31.5" x14ac:dyDescent="0.35">
      <c r="A21" s="88" t="s">
        <v>78</v>
      </c>
      <c r="B21" s="88" t="s">
        <v>415</v>
      </c>
      <c r="C21" s="8"/>
      <c r="D21" s="8"/>
    </row>
    <row r="22" spans="1:4" s="3" customFormat="1" x14ac:dyDescent="0.35">
      <c r="A22" s="88" t="s">
        <v>79</v>
      </c>
      <c r="B22" s="88" t="s">
        <v>434</v>
      </c>
      <c r="C22" s="8"/>
      <c r="D22" s="8"/>
    </row>
    <row r="23" spans="1:4" s="3" customFormat="1" ht="31.5" x14ac:dyDescent="0.35">
      <c r="A23" s="88" t="s">
        <v>80</v>
      </c>
      <c r="B23" s="88" t="s">
        <v>481</v>
      </c>
      <c r="C23" s="8"/>
      <c r="D23" s="8"/>
    </row>
    <row r="24" spans="1:4" s="3" customFormat="1" x14ac:dyDescent="0.35">
      <c r="A24" s="79" t="s">
        <v>81</v>
      </c>
      <c r="B24" s="79" t="s">
        <v>377</v>
      </c>
      <c r="C24" s="8"/>
      <c r="D24" s="8"/>
    </row>
    <row r="25" spans="1:4" s="3" customFormat="1" x14ac:dyDescent="0.35">
      <c r="A25" s="79" t="s">
        <v>232</v>
      </c>
      <c r="B25" s="79" t="s">
        <v>383</v>
      </c>
      <c r="C25" s="8">
        <v>0</v>
      </c>
      <c r="D25" s="8"/>
    </row>
    <row r="26" spans="1:4" x14ac:dyDescent="0.35">
      <c r="A26" s="78">
        <v>1.2</v>
      </c>
      <c r="B26" s="78" t="s">
        <v>82</v>
      </c>
      <c r="C26" s="76">
        <f>SUM(C27,C35)</f>
        <v>0</v>
      </c>
      <c r="D26" s="76">
        <f>SUM(D27,D35)</f>
        <v>0</v>
      </c>
    </row>
    <row r="27" spans="1:4" x14ac:dyDescent="0.35">
      <c r="A27" s="79" t="s">
        <v>32</v>
      </c>
      <c r="B27" s="79" t="s">
        <v>286</v>
      </c>
      <c r="C27" s="97">
        <f>SUM(C28:C30)</f>
        <v>0</v>
      </c>
      <c r="D27" s="97">
        <f>SUM(D28:D30)</f>
        <v>0</v>
      </c>
    </row>
    <row r="28" spans="1:4" x14ac:dyDescent="0.35">
      <c r="A28" s="165" t="s">
        <v>84</v>
      </c>
      <c r="B28" s="165" t="s">
        <v>284</v>
      </c>
      <c r="C28" s="8"/>
      <c r="D28" s="8"/>
    </row>
    <row r="29" spans="1:4" x14ac:dyDescent="0.35">
      <c r="A29" s="165" t="s">
        <v>85</v>
      </c>
      <c r="B29" s="165" t="s">
        <v>287</v>
      </c>
      <c r="C29" s="8"/>
      <c r="D29" s="8"/>
    </row>
    <row r="30" spans="1:4" x14ac:dyDescent="0.35">
      <c r="A30" s="165" t="s">
        <v>384</v>
      </c>
      <c r="B30" s="165" t="s">
        <v>285</v>
      </c>
      <c r="C30" s="8"/>
      <c r="D30" s="8"/>
    </row>
    <row r="31" spans="1:4" x14ac:dyDescent="0.35">
      <c r="A31" s="79" t="s">
        <v>33</v>
      </c>
      <c r="B31" s="79" t="s">
        <v>407</v>
      </c>
      <c r="C31" s="97">
        <f>SUM(C32:C34)</f>
        <v>0</v>
      </c>
      <c r="D31" s="97">
        <f>SUM(D32:D34)</f>
        <v>0</v>
      </c>
    </row>
    <row r="32" spans="1:4" x14ac:dyDescent="0.35">
      <c r="A32" s="165" t="s">
        <v>12</v>
      </c>
      <c r="B32" s="165" t="s">
        <v>410</v>
      </c>
      <c r="C32" s="8"/>
      <c r="D32" s="8"/>
    </row>
    <row r="33" spans="1:4" x14ac:dyDescent="0.35">
      <c r="A33" s="165" t="s">
        <v>13</v>
      </c>
      <c r="B33" s="165" t="s">
        <v>411</v>
      </c>
      <c r="C33" s="8"/>
      <c r="D33" s="8"/>
    </row>
    <row r="34" spans="1:4" x14ac:dyDescent="0.35">
      <c r="A34" s="165" t="s">
        <v>261</v>
      </c>
      <c r="B34" s="165" t="s">
        <v>412</v>
      </c>
      <c r="C34" s="8"/>
      <c r="D34" s="8"/>
    </row>
    <row r="35" spans="1:4" s="282" customFormat="1" ht="31.5" x14ac:dyDescent="0.35">
      <c r="A35" s="79" t="s">
        <v>34</v>
      </c>
      <c r="B35" s="174" t="s">
        <v>382</v>
      </c>
      <c r="C35" s="8"/>
      <c r="D35" s="382"/>
    </row>
    <row r="36" spans="1:4" s="2" customFormat="1" x14ac:dyDescent="0.35">
      <c r="A36" s="1"/>
      <c r="B36" s="170"/>
    </row>
    <row r="37" spans="1:4" s="2" customFormat="1" x14ac:dyDescent="0.35">
      <c r="B37" s="170"/>
    </row>
    <row r="38" spans="1:4" x14ac:dyDescent="0.35">
      <c r="A38" s="1"/>
    </row>
    <row r="39" spans="1:4" x14ac:dyDescent="0.35">
      <c r="A39" s="2"/>
    </row>
    <row r="40" spans="1:4" s="2" customFormat="1" x14ac:dyDescent="0.35">
      <c r="A40" s="62" t="s">
        <v>93</v>
      </c>
      <c r="B40" s="170"/>
    </row>
    <row r="41" spans="1:4" s="2" customFormat="1" x14ac:dyDescent="0.35">
      <c r="B41" s="170"/>
    </row>
    <row r="42" spans="1:4" s="2" customFormat="1" x14ac:dyDescent="0.35">
      <c r="B42" s="170"/>
      <c r="D42" s="12"/>
    </row>
    <row r="43" spans="1:4" s="2" customFormat="1" ht="31.5" x14ac:dyDescent="0.35">
      <c r="A43" s="238"/>
      <c r="B43" s="172" t="s">
        <v>380</v>
      </c>
      <c r="D43" s="12"/>
    </row>
    <row r="44" spans="1:4" s="2" customFormat="1" x14ac:dyDescent="0.35">
      <c r="A44" s="238"/>
      <c r="B44" s="170" t="s">
        <v>250</v>
      </c>
      <c r="D44" s="12"/>
    </row>
    <row r="45" spans="1:4" s="238" customFormat="1" ht="12.75" x14ac:dyDescent="0.2">
      <c r="B45" s="173" t="s">
        <v>123</v>
      </c>
    </row>
    <row r="46" spans="1:4" s="238" customFormat="1" ht="12.75" x14ac:dyDescent="0.2">
      <c r="B46" s="323"/>
    </row>
  </sheetData>
  <mergeCells count="2">
    <mergeCell ref="C1:D1"/>
    <mergeCell ref="C2:D2"/>
  </mergeCells>
  <pageMargins left="0.11811023622047245" right="0.11811023622047245" top="0.59055118110236227" bottom="0.59055118110236227" header="0.15748031496062992" footer="0.15748031496062992"/>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90"/>
  <sheetViews>
    <sheetView showGridLines="0" view="pageBreakPreview" topLeftCell="A3" zoomScale="96" zoomScaleNormal="100" zoomScaleSheetLayoutView="96" workbookViewId="0">
      <selection activeCell="C13" sqref="C13:D78"/>
    </sheetView>
  </sheetViews>
  <sheetFormatPr defaultColWidth="9.140625" defaultRowHeight="15.75" x14ac:dyDescent="0.35"/>
  <cols>
    <col min="1" max="1" width="16" style="2" customWidth="1"/>
    <col min="2" max="2" width="73.7109375" style="2" customWidth="1"/>
    <col min="3" max="3" width="15" style="2" customWidth="1"/>
    <col min="4" max="4" width="15.28515625" style="453" customWidth="1"/>
    <col min="5" max="5" width="20.85546875" style="2" customWidth="1"/>
    <col min="6" max="16384" width="9.140625" style="2"/>
  </cols>
  <sheetData>
    <row r="1" spans="1:5" s="6" customFormat="1" ht="21.75" customHeight="1" x14ac:dyDescent="0.35">
      <c r="A1" s="697" t="s">
        <v>450</v>
      </c>
      <c r="B1" s="697"/>
      <c r="C1" s="692" t="s">
        <v>94</v>
      </c>
      <c r="D1" s="692"/>
    </row>
    <row r="2" spans="1:5" s="6" customFormat="1" x14ac:dyDescent="0.35">
      <c r="A2" s="697" t="s">
        <v>451</v>
      </c>
      <c r="B2" s="697"/>
      <c r="C2" s="690" t="str">
        <f>'ფორმა N1'!M2</f>
        <v>23.08.2023-12.09.2023</v>
      </c>
      <c r="D2" s="691"/>
    </row>
    <row r="3" spans="1:5" s="6" customFormat="1" x14ac:dyDescent="0.35">
      <c r="A3" s="698"/>
      <c r="B3" s="698"/>
      <c r="C3" s="235"/>
      <c r="D3" s="449"/>
    </row>
    <row r="4" spans="1:5" s="6" customFormat="1" x14ac:dyDescent="0.35">
      <c r="A4" s="68" t="s">
        <v>124</v>
      </c>
      <c r="B4" s="231"/>
      <c r="C4" s="235"/>
      <c r="D4" s="449"/>
    </row>
    <row r="5" spans="1:5" s="6" customFormat="1" x14ac:dyDescent="0.35">
      <c r="A5" s="68"/>
      <c r="B5" s="231"/>
      <c r="C5" s="235"/>
      <c r="D5" s="449"/>
    </row>
    <row r="6" spans="1:5" x14ac:dyDescent="0.35">
      <c r="A6" s="69" t="str">
        <f>'[1]ფორმა N2'!A4</f>
        <v>ანგარიშვალდებული პირის დასახელება:</v>
      </c>
      <c r="B6" s="69"/>
      <c r="C6" s="68"/>
      <c r="D6" s="450"/>
    </row>
    <row r="7" spans="1:5" x14ac:dyDescent="0.35">
      <c r="A7" s="162" t="str">
        <f>'ფორმა N1'!D4</f>
        <v>მპგ "ევროპული საქართველო-მოძრაობა თავისუფლებისთვის"</v>
      </c>
      <c r="B7" s="72"/>
      <c r="C7" s="73"/>
      <c r="D7" s="451"/>
    </row>
    <row r="8" spans="1:5" x14ac:dyDescent="0.35">
      <c r="A8" s="69"/>
      <c r="B8" s="69"/>
      <c r="C8" s="68"/>
      <c r="D8" s="450"/>
    </row>
    <row r="9" spans="1:5" s="6" customFormat="1" x14ac:dyDescent="0.35">
      <c r="A9" s="231"/>
      <c r="B9" s="231"/>
      <c r="C9" s="695">
        <v>4</v>
      </c>
      <c r="D9" s="695"/>
    </row>
    <row r="10" spans="1:5" s="6" customFormat="1" ht="35.25" customHeight="1" x14ac:dyDescent="0.35">
      <c r="A10" s="80" t="s">
        <v>64</v>
      </c>
      <c r="B10" s="81" t="s">
        <v>11</v>
      </c>
      <c r="C10" s="71" t="s">
        <v>10</v>
      </c>
      <c r="D10" s="452" t="s">
        <v>9</v>
      </c>
    </row>
    <row r="11" spans="1:5" s="7" customFormat="1" x14ac:dyDescent="0.2">
      <c r="A11" s="163">
        <v>1</v>
      </c>
      <c r="B11" s="163" t="s">
        <v>57</v>
      </c>
      <c r="C11" s="499">
        <f>SUM(C12,C16,C56,C59,C60,C61,C79)</f>
        <v>106788.03999999998</v>
      </c>
      <c r="D11" s="556">
        <f>SUM(D12,D16,D56,D59,D60,D61,D67,D75,D76)</f>
        <v>106699.13999999998</v>
      </c>
      <c r="E11" s="608"/>
    </row>
    <row r="12" spans="1:5" s="9" customFormat="1" ht="18.75" x14ac:dyDescent="0.2">
      <c r="A12" s="78">
        <v>1.1000000000000001</v>
      </c>
      <c r="B12" s="78" t="s">
        <v>58</v>
      </c>
      <c r="C12" s="557">
        <f>SUM(C13:C15)</f>
        <v>88008.209999999992</v>
      </c>
      <c r="D12" s="557">
        <f>SUM(D13:D15)</f>
        <v>88008.209999999992</v>
      </c>
    </row>
    <row r="13" spans="1:5" s="10" customFormat="1" ht="17.25" customHeight="1" x14ac:dyDescent="0.2">
      <c r="A13" s="79" t="s">
        <v>30</v>
      </c>
      <c r="B13" s="79" t="s">
        <v>59</v>
      </c>
      <c r="C13" s="747">
        <v>43492.65</v>
      </c>
      <c r="D13" s="747">
        <v>43492.65</v>
      </c>
    </row>
    <row r="14" spans="1:5" s="3" customFormat="1" x14ac:dyDescent="0.2">
      <c r="A14" s="79" t="s">
        <v>31</v>
      </c>
      <c r="B14" s="79" t="s">
        <v>0</v>
      </c>
      <c r="C14" s="747">
        <v>44515.56</v>
      </c>
      <c r="D14" s="747">
        <v>44515.56</v>
      </c>
    </row>
    <row r="15" spans="1:5" s="3" customFormat="1" x14ac:dyDescent="0.2">
      <c r="A15" s="321" t="s">
        <v>71</v>
      </c>
      <c r="B15" s="79" t="s">
        <v>487</v>
      </c>
      <c r="C15" s="747"/>
      <c r="D15" s="747"/>
    </row>
    <row r="16" spans="1:5" s="7" customFormat="1" x14ac:dyDescent="0.2">
      <c r="A16" s="78">
        <v>1.2</v>
      </c>
      <c r="B16" s="78" t="s">
        <v>60</v>
      </c>
      <c r="C16" s="748">
        <f>SUM(C17,C20,C32,C33,C34,C35,C38,C39,C46:C50,C54,C55)</f>
        <v>16915.650000000001</v>
      </c>
      <c r="D16" s="749">
        <f>SUM(D17,D20,D32,D33,D34,D35,D38,D39,D46:D50,D54,D55)</f>
        <v>16826.75</v>
      </c>
    </row>
    <row r="17" spans="1:4" s="3" customFormat="1" x14ac:dyDescent="0.2">
      <c r="A17" s="79" t="s">
        <v>32</v>
      </c>
      <c r="B17" s="79" t="s">
        <v>1</v>
      </c>
      <c r="C17" s="748">
        <f>SUM(C18:C19)</f>
        <v>0</v>
      </c>
      <c r="D17" s="749">
        <f>SUM(D18:D19)</f>
        <v>0</v>
      </c>
    </row>
    <row r="18" spans="1:4" s="3" customFormat="1" x14ac:dyDescent="0.2">
      <c r="A18" s="88" t="s">
        <v>84</v>
      </c>
      <c r="B18" s="88" t="s">
        <v>61</v>
      </c>
      <c r="C18" s="4"/>
      <c r="D18" s="750"/>
    </row>
    <row r="19" spans="1:4" s="3" customFormat="1" x14ac:dyDescent="0.2">
      <c r="A19" s="88" t="s">
        <v>85</v>
      </c>
      <c r="B19" s="88" t="s">
        <v>62</v>
      </c>
      <c r="C19" s="751"/>
      <c r="D19" s="752"/>
    </row>
    <row r="20" spans="1:4" s="3" customFormat="1" x14ac:dyDescent="0.2">
      <c r="A20" s="79" t="s">
        <v>33</v>
      </c>
      <c r="B20" s="79" t="s">
        <v>2</v>
      </c>
      <c r="C20" s="753">
        <f>SUM(C21:C26,C31)</f>
        <v>2982.28</v>
      </c>
      <c r="D20" s="754">
        <f>SUM(D21:D26,D31)</f>
        <v>1257.8800000000001</v>
      </c>
    </row>
    <row r="21" spans="1:4" s="164" customFormat="1" ht="31.5" x14ac:dyDescent="0.2">
      <c r="A21" s="88" t="s">
        <v>12</v>
      </c>
      <c r="B21" s="88" t="s">
        <v>231</v>
      </c>
      <c r="C21" s="755">
        <v>119</v>
      </c>
      <c r="D21" s="755">
        <v>119</v>
      </c>
    </row>
    <row r="22" spans="1:4" s="164" customFormat="1" x14ac:dyDescent="0.2">
      <c r="A22" s="88" t="s">
        <v>13</v>
      </c>
      <c r="B22" s="88" t="s">
        <v>14</v>
      </c>
      <c r="C22" s="756"/>
      <c r="D22" s="757"/>
    </row>
    <row r="23" spans="1:4" s="164" customFormat="1" ht="31.5" x14ac:dyDescent="0.2">
      <c r="A23" s="88" t="s">
        <v>261</v>
      </c>
      <c r="B23" s="88" t="s">
        <v>22</v>
      </c>
      <c r="C23" s="756"/>
      <c r="D23" s="757"/>
    </row>
    <row r="24" spans="1:4" s="164" customFormat="1" ht="16.5" customHeight="1" x14ac:dyDescent="0.2">
      <c r="A24" s="88" t="s">
        <v>262</v>
      </c>
      <c r="B24" s="88" t="s">
        <v>15</v>
      </c>
      <c r="C24" s="758">
        <v>1724.4</v>
      </c>
      <c r="D24" s="758">
        <v>0</v>
      </c>
    </row>
    <row r="25" spans="1:4" s="164" customFormat="1" ht="16.5" customHeight="1" x14ac:dyDescent="0.2">
      <c r="A25" s="88" t="s">
        <v>263</v>
      </c>
      <c r="B25" s="88" t="s">
        <v>16</v>
      </c>
      <c r="C25" s="758"/>
      <c r="D25" s="758"/>
    </row>
    <row r="26" spans="1:4" s="164" customFormat="1" ht="16.5" customHeight="1" x14ac:dyDescent="0.2">
      <c r="A26" s="88" t="s">
        <v>264</v>
      </c>
      <c r="B26" s="88" t="s">
        <v>17</v>
      </c>
      <c r="C26" s="753">
        <f>SUM(C27:C30)</f>
        <v>1138.8800000000001</v>
      </c>
      <c r="D26" s="754">
        <f>SUM(D27:D30)</f>
        <v>1138.8800000000001</v>
      </c>
    </row>
    <row r="27" spans="1:4" s="164" customFormat="1" ht="16.5" customHeight="1" x14ac:dyDescent="0.2">
      <c r="A27" s="165" t="s">
        <v>265</v>
      </c>
      <c r="B27" s="165" t="s">
        <v>18</v>
      </c>
      <c r="C27" s="759">
        <v>999.44</v>
      </c>
      <c r="D27" s="759">
        <v>999.44</v>
      </c>
    </row>
    <row r="28" spans="1:4" s="164" customFormat="1" ht="16.5" customHeight="1" x14ac:dyDescent="0.2">
      <c r="A28" s="165" t="s">
        <v>266</v>
      </c>
      <c r="B28" s="165" t="s">
        <v>19</v>
      </c>
      <c r="C28" s="758">
        <v>119.72</v>
      </c>
      <c r="D28" s="758">
        <v>119.72</v>
      </c>
    </row>
    <row r="29" spans="1:4" s="164" customFormat="1" ht="16.5" customHeight="1" x14ac:dyDescent="0.2">
      <c r="A29" s="165" t="s">
        <v>267</v>
      </c>
      <c r="B29" s="165" t="s">
        <v>20</v>
      </c>
      <c r="C29" s="758">
        <v>9.7200000000000006</v>
      </c>
      <c r="D29" s="758">
        <v>9.7200000000000006</v>
      </c>
    </row>
    <row r="30" spans="1:4" s="164" customFormat="1" ht="16.5" customHeight="1" x14ac:dyDescent="0.2">
      <c r="A30" s="165" t="s">
        <v>268</v>
      </c>
      <c r="B30" s="165" t="s">
        <v>23</v>
      </c>
      <c r="C30" s="758">
        <v>10</v>
      </c>
      <c r="D30" s="758">
        <v>10</v>
      </c>
    </row>
    <row r="31" spans="1:4" s="164" customFormat="1" ht="16.5" customHeight="1" x14ac:dyDescent="0.2">
      <c r="A31" s="88" t="s">
        <v>269</v>
      </c>
      <c r="B31" s="88" t="s">
        <v>21</v>
      </c>
      <c r="C31" s="759"/>
      <c r="D31" s="759"/>
    </row>
    <row r="32" spans="1:4" s="3" customFormat="1" ht="16.5" customHeight="1" x14ac:dyDescent="0.2">
      <c r="A32" s="79" t="s">
        <v>34</v>
      </c>
      <c r="B32" s="79" t="s">
        <v>3</v>
      </c>
      <c r="C32" s="4"/>
      <c r="D32" s="4"/>
    </row>
    <row r="33" spans="1:4" s="3" customFormat="1" ht="16.5" customHeight="1" x14ac:dyDescent="0.2">
      <c r="A33" s="79" t="s">
        <v>35</v>
      </c>
      <c r="B33" s="79" t="s">
        <v>4</v>
      </c>
      <c r="C33" s="4"/>
      <c r="D33" s="750"/>
    </row>
    <row r="34" spans="1:4" s="3" customFormat="1" ht="16.5" customHeight="1" x14ac:dyDescent="0.2">
      <c r="A34" s="79" t="s">
        <v>36</v>
      </c>
      <c r="B34" s="79" t="s">
        <v>5</v>
      </c>
      <c r="C34" s="4"/>
      <c r="D34" s="750"/>
    </row>
    <row r="35" spans="1:4" s="3" customFormat="1" ht="31.5" x14ac:dyDescent="0.2">
      <c r="A35" s="79" t="s">
        <v>37</v>
      </c>
      <c r="B35" s="79" t="s">
        <v>63</v>
      </c>
      <c r="C35" s="753">
        <f>SUM(C36:C37)</f>
        <v>755.5</v>
      </c>
      <c r="D35" s="754">
        <f>SUM(D36:D37)</f>
        <v>2391</v>
      </c>
    </row>
    <row r="36" spans="1:4" s="3" customFormat="1" ht="16.5" customHeight="1" x14ac:dyDescent="0.2">
      <c r="A36" s="88" t="s">
        <v>270</v>
      </c>
      <c r="B36" s="88" t="s">
        <v>56</v>
      </c>
      <c r="C36" s="747">
        <v>755.5</v>
      </c>
      <c r="D36" s="747">
        <v>2391</v>
      </c>
    </row>
    <row r="37" spans="1:4" s="3" customFormat="1" ht="16.5" customHeight="1" x14ac:dyDescent="0.2">
      <c r="A37" s="88" t="s">
        <v>271</v>
      </c>
      <c r="B37" s="88" t="s">
        <v>55</v>
      </c>
      <c r="C37" s="747"/>
      <c r="D37" s="747"/>
    </row>
    <row r="38" spans="1:4" s="3" customFormat="1" ht="16.5" customHeight="1" x14ac:dyDescent="0.2">
      <c r="A38" s="79" t="s">
        <v>38</v>
      </c>
      <c r="B38" s="79" t="s">
        <v>49</v>
      </c>
      <c r="C38" s="747"/>
      <c r="D38" s="747"/>
    </row>
    <row r="39" spans="1:4" s="3" customFormat="1" ht="16.5" customHeight="1" x14ac:dyDescent="0.2">
      <c r="A39" s="79" t="s">
        <v>39</v>
      </c>
      <c r="B39" s="79" t="s">
        <v>355</v>
      </c>
      <c r="C39" s="753">
        <f>SUM(C40:C45)</f>
        <v>0</v>
      </c>
      <c r="D39" s="754">
        <f>SUM(D40:D45)</f>
        <v>0</v>
      </c>
    </row>
    <row r="40" spans="1:4" s="3" customFormat="1" ht="16.5" customHeight="1" x14ac:dyDescent="0.2">
      <c r="A40" s="17" t="s">
        <v>316</v>
      </c>
      <c r="B40" s="17" t="s">
        <v>320</v>
      </c>
      <c r="C40" s="4"/>
      <c r="D40" s="750"/>
    </row>
    <row r="41" spans="1:4" s="3" customFormat="1" ht="16.5" customHeight="1" x14ac:dyDescent="0.2">
      <c r="A41" s="17" t="s">
        <v>317</v>
      </c>
      <c r="B41" s="17" t="s">
        <v>321</v>
      </c>
      <c r="C41" s="4"/>
      <c r="D41" s="750"/>
    </row>
    <row r="42" spans="1:4" s="3" customFormat="1" ht="16.5" customHeight="1" x14ac:dyDescent="0.2">
      <c r="A42" s="17" t="s">
        <v>318</v>
      </c>
      <c r="B42" s="17" t="s">
        <v>324</v>
      </c>
      <c r="C42" s="747"/>
      <c r="D42" s="747"/>
    </row>
    <row r="43" spans="1:4" s="3" customFormat="1" ht="16.5" customHeight="1" x14ac:dyDescent="0.2">
      <c r="A43" s="17" t="s">
        <v>323</v>
      </c>
      <c r="B43" s="17" t="s">
        <v>325</v>
      </c>
      <c r="C43" s="747"/>
      <c r="D43" s="747"/>
    </row>
    <row r="44" spans="1:4" s="3" customFormat="1" ht="16.5" customHeight="1" x14ac:dyDescent="0.2">
      <c r="A44" s="17" t="s">
        <v>326</v>
      </c>
      <c r="B44" s="17" t="s">
        <v>441</v>
      </c>
      <c r="C44" s="4"/>
      <c r="D44" s="750"/>
    </row>
    <row r="45" spans="1:4" s="3" customFormat="1" ht="16.5" customHeight="1" x14ac:dyDescent="0.2">
      <c r="A45" s="17" t="s">
        <v>402</v>
      </c>
      <c r="B45" s="17" t="s">
        <v>322</v>
      </c>
      <c r="C45" s="4"/>
      <c r="D45" s="4"/>
    </row>
    <row r="46" spans="1:4" s="3" customFormat="1" ht="31.5" x14ac:dyDescent="0.2">
      <c r="A46" s="79" t="s">
        <v>40</v>
      </c>
      <c r="B46" s="79" t="s">
        <v>28</v>
      </c>
      <c r="C46" s="750"/>
      <c r="D46" s="750"/>
    </row>
    <row r="47" spans="1:4" s="3" customFormat="1" ht="16.5" customHeight="1" x14ac:dyDescent="0.2">
      <c r="A47" s="79" t="s">
        <v>41</v>
      </c>
      <c r="B47" s="79" t="s">
        <v>24</v>
      </c>
      <c r="C47" s="750"/>
      <c r="D47" s="750"/>
    </row>
    <row r="48" spans="1:4" s="3" customFormat="1" ht="16.5" customHeight="1" x14ac:dyDescent="0.2">
      <c r="A48" s="79" t="s">
        <v>42</v>
      </c>
      <c r="B48" s="79" t="s">
        <v>25</v>
      </c>
      <c r="C48" s="4"/>
      <c r="D48" s="4"/>
    </row>
    <row r="49" spans="1:4" s="3" customFormat="1" ht="16.5" customHeight="1" x14ac:dyDescent="0.2">
      <c r="A49" s="79" t="s">
        <v>43</v>
      </c>
      <c r="B49" s="79" t="s">
        <v>26</v>
      </c>
      <c r="C49" s="4">
        <v>80</v>
      </c>
      <c r="D49" s="4">
        <v>80</v>
      </c>
    </row>
    <row r="50" spans="1:4" s="3" customFormat="1" ht="16.5" customHeight="1" x14ac:dyDescent="0.2">
      <c r="A50" s="79" t="s">
        <v>44</v>
      </c>
      <c r="B50" s="79" t="s">
        <v>356</v>
      </c>
      <c r="C50" s="754">
        <f>SUM(C51:C53)</f>
        <v>11842.2</v>
      </c>
      <c r="D50" s="754">
        <f>SUM(D51:D53)</f>
        <v>11842.2</v>
      </c>
    </row>
    <row r="51" spans="1:4" s="3" customFormat="1" ht="16.5" customHeight="1" x14ac:dyDescent="0.2">
      <c r="A51" s="88" t="s">
        <v>331</v>
      </c>
      <c r="B51" s="88" t="s">
        <v>334</v>
      </c>
      <c r="C51" s="747">
        <v>11842.2</v>
      </c>
      <c r="D51" s="747">
        <v>11842.2</v>
      </c>
    </row>
    <row r="52" spans="1:4" s="3" customFormat="1" ht="16.5" customHeight="1" x14ac:dyDescent="0.2">
      <c r="A52" s="88" t="s">
        <v>332</v>
      </c>
      <c r="B52" s="88" t="s">
        <v>333</v>
      </c>
      <c r="C52" s="4"/>
      <c r="D52" s="750"/>
    </row>
    <row r="53" spans="1:4" s="3" customFormat="1" ht="16.5" customHeight="1" x14ac:dyDescent="0.2">
      <c r="A53" s="88" t="s">
        <v>335</v>
      </c>
      <c r="B53" s="88" t="s">
        <v>336</v>
      </c>
      <c r="C53" s="4"/>
      <c r="D53" s="750"/>
    </row>
    <row r="54" spans="1:4" s="3" customFormat="1" ht="31.5" x14ac:dyDescent="0.2">
      <c r="A54" s="79" t="s">
        <v>45</v>
      </c>
      <c r="B54" s="79" t="s">
        <v>29</v>
      </c>
      <c r="C54" s="4"/>
      <c r="D54" s="750"/>
    </row>
    <row r="55" spans="1:4" s="3" customFormat="1" ht="16.5" customHeight="1" x14ac:dyDescent="0.2">
      <c r="A55" s="79" t="s">
        <v>46</v>
      </c>
      <c r="B55" s="531" t="s">
        <v>6</v>
      </c>
      <c r="C55" s="747">
        <v>1255.67</v>
      </c>
      <c r="D55" s="747">
        <v>1255.67</v>
      </c>
    </row>
    <row r="56" spans="1:4" s="3" customFormat="1" ht="31.5" x14ac:dyDescent="0.2">
      <c r="A56" s="78">
        <v>1.3</v>
      </c>
      <c r="B56" s="78" t="s">
        <v>360</v>
      </c>
      <c r="C56" s="748">
        <f>SUM(C57:C58)</f>
        <v>0</v>
      </c>
      <c r="D56" s="749">
        <f>SUM(D57:D58)</f>
        <v>0</v>
      </c>
    </row>
    <row r="57" spans="1:4" s="3" customFormat="1" ht="31.5" x14ac:dyDescent="0.2">
      <c r="A57" s="79" t="s">
        <v>50</v>
      </c>
      <c r="B57" s="79" t="s">
        <v>48</v>
      </c>
      <c r="C57" s="4"/>
      <c r="D57" s="750"/>
    </row>
    <row r="58" spans="1:4" s="3" customFormat="1" ht="16.5" customHeight="1" x14ac:dyDescent="0.2">
      <c r="A58" s="79" t="s">
        <v>51</v>
      </c>
      <c r="B58" s="79" t="s">
        <v>47</v>
      </c>
      <c r="C58" s="4"/>
      <c r="D58" s="750"/>
    </row>
    <row r="59" spans="1:4" s="3" customFormat="1" x14ac:dyDescent="0.2">
      <c r="A59" s="78">
        <v>1.4</v>
      </c>
      <c r="B59" s="78" t="s">
        <v>362</v>
      </c>
      <c r="C59" s="4"/>
      <c r="D59" s="750"/>
    </row>
    <row r="60" spans="1:4" s="164" customFormat="1" x14ac:dyDescent="0.2">
      <c r="A60" s="78">
        <v>1.5</v>
      </c>
      <c r="B60" s="78" t="s">
        <v>7</v>
      </c>
      <c r="C60" s="756"/>
      <c r="D60" s="757"/>
    </row>
    <row r="61" spans="1:4" s="164" customFormat="1" x14ac:dyDescent="0.35">
      <c r="A61" s="78">
        <v>1.6</v>
      </c>
      <c r="B61" s="39" t="s">
        <v>8</v>
      </c>
      <c r="C61" s="760">
        <f>SUM(C62:C66)</f>
        <v>1864.18</v>
      </c>
      <c r="D61" s="761">
        <f>SUM(D62:D66)</f>
        <v>1864.18</v>
      </c>
    </row>
    <row r="62" spans="1:4" s="164" customFormat="1" x14ac:dyDescent="0.2">
      <c r="A62" s="79" t="s">
        <v>277</v>
      </c>
      <c r="B62" s="40" t="s">
        <v>52</v>
      </c>
      <c r="C62" s="758">
        <v>75</v>
      </c>
      <c r="D62" s="758">
        <v>75</v>
      </c>
    </row>
    <row r="63" spans="1:4" s="164" customFormat="1" ht="31.5" x14ac:dyDescent="0.35">
      <c r="A63" s="79" t="s">
        <v>278</v>
      </c>
      <c r="B63" s="40" t="s">
        <v>54</v>
      </c>
      <c r="C63" s="762">
        <v>378.22</v>
      </c>
      <c r="D63" s="762">
        <v>378.22</v>
      </c>
    </row>
    <row r="64" spans="1:4" s="164" customFormat="1" x14ac:dyDescent="0.2">
      <c r="A64" s="79" t="s">
        <v>279</v>
      </c>
      <c r="B64" s="40" t="s">
        <v>53</v>
      </c>
      <c r="C64" s="757"/>
      <c r="D64" s="757"/>
    </row>
    <row r="65" spans="1:4" s="164" customFormat="1" x14ac:dyDescent="0.2">
      <c r="A65" s="79" t="s">
        <v>280</v>
      </c>
      <c r="B65" s="529" t="s">
        <v>27</v>
      </c>
      <c r="C65" s="758">
        <v>1410.96</v>
      </c>
      <c r="D65" s="758">
        <v>1410.96</v>
      </c>
    </row>
    <row r="66" spans="1:4" s="164" customFormat="1" x14ac:dyDescent="0.2">
      <c r="A66" s="79" t="s">
        <v>306</v>
      </c>
      <c r="B66" s="40" t="s">
        <v>307</v>
      </c>
      <c r="C66" s="757"/>
      <c r="D66" s="757"/>
    </row>
    <row r="67" spans="1:4" x14ac:dyDescent="0.35">
      <c r="A67" s="163">
        <v>2</v>
      </c>
      <c r="B67" s="163" t="s">
        <v>357</v>
      </c>
      <c r="C67" s="763"/>
      <c r="D67" s="761">
        <f>SUM(D68:D74)</f>
        <v>0</v>
      </c>
    </row>
    <row r="68" spans="1:4" x14ac:dyDescent="0.35">
      <c r="A68" s="89">
        <v>2.1</v>
      </c>
      <c r="B68" s="166" t="s">
        <v>86</v>
      </c>
      <c r="C68" s="763"/>
      <c r="D68" s="764"/>
    </row>
    <row r="69" spans="1:4" x14ac:dyDescent="0.35">
      <c r="A69" s="89">
        <v>2.2000000000000002</v>
      </c>
      <c r="B69" s="166" t="s">
        <v>358</v>
      </c>
      <c r="C69" s="763"/>
      <c r="D69" s="764"/>
    </row>
    <row r="70" spans="1:4" x14ac:dyDescent="0.35">
      <c r="A70" s="89">
        <v>2.2999999999999998</v>
      </c>
      <c r="B70" s="166" t="s">
        <v>90</v>
      </c>
      <c r="C70" s="763"/>
      <c r="D70" s="764"/>
    </row>
    <row r="71" spans="1:4" x14ac:dyDescent="0.35">
      <c r="A71" s="89">
        <v>2.4</v>
      </c>
      <c r="B71" s="166" t="s">
        <v>89</v>
      </c>
      <c r="C71" s="763"/>
      <c r="D71" s="764"/>
    </row>
    <row r="72" spans="1:4" x14ac:dyDescent="0.35">
      <c r="A72" s="89">
        <v>2.5</v>
      </c>
      <c r="B72" s="166" t="s">
        <v>359</v>
      </c>
      <c r="C72" s="763"/>
      <c r="D72" s="764"/>
    </row>
    <row r="73" spans="1:4" x14ac:dyDescent="0.35">
      <c r="A73" s="89">
        <v>2.6</v>
      </c>
      <c r="B73" s="166" t="s">
        <v>87</v>
      </c>
      <c r="C73" s="763"/>
      <c r="D73" s="764"/>
    </row>
    <row r="74" spans="1:4" x14ac:dyDescent="0.35">
      <c r="A74" s="89">
        <v>2.7</v>
      </c>
      <c r="B74" s="166" t="s">
        <v>88</v>
      </c>
      <c r="C74" s="763"/>
      <c r="D74" s="765"/>
    </row>
    <row r="75" spans="1:4" x14ac:dyDescent="0.35">
      <c r="A75" s="163">
        <v>3</v>
      </c>
      <c r="B75" s="163" t="s">
        <v>381</v>
      </c>
      <c r="C75" s="760"/>
      <c r="D75" s="764"/>
    </row>
    <row r="76" spans="1:4" x14ac:dyDescent="0.35">
      <c r="A76" s="163">
        <v>4</v>
      </c>
      <c r="B76" s="163" t="s">
        <v>233</v>
      </c>
      <c r="C76" s="760"/>
      <c r="D76" s="761"/>
    </row>
    <row r="77" spans="1:4" x14ac:dyDescent="0.35">
      <c r="A77" s="89">
        <v>4.0999999999999996</v>
      </c>
      <c r="B77" s="89" t="s">
        <v>234</v>
      </c>
      <c r="C77" s="763"/>
      <c r="D77" s="766"/>
    </row>
    <row r="78" spans="1:4" x14ac:dyDescent="0.35">
      <c r="A78" s="89">
        <v>4.2</v>
      </c>
      <c r="B78" s="89" t="s">
        <v>235</v>
      </c>
      <c r="C78" s="763"/>
      <c r="D78" s="766"/>
    </row>
    <row r="79" spans="1:4" x14ac:dyDescent="0.35">
      <c r="A79" s="163">
        <v>5</v>
      </c>
      <c r="B79" s="163" t="s">
        <v>259</v>
      </c>
      <c r="C79" s="177"/>
      <c r="D79" s="488"/>
    </row>
    <row r="80" spans="1:4" x14ac:dyDescent="0.35">
      <c r="B80" s="38"/>
    </row>
    <row r="81" spans="1:4" ht="15" customHeight="1" x14ac:dyDescent="0.35">
      <c r="A81" s="696" t="s">
        <v>452</v>
      </c>
      <c r="B81" s="696"/>
      <c r="C81" s="696"/>
      <c r="D81" s="696"/>
    </row>
    <row r="82" spans="1:4" x14ac:dyDescent="0.35">
      <c r="B82" s="38"/>
    </row>
    <row r="83" spans="1:4" s="282" customFormat="1" ht="12.75" x14ac:dyDescent="0.2">
      <c r="D83" s="454"/>
    </row>
    <row r="84" spans="1:4" x14ac:dyDescent="0.35">
      <c r="A84" s="62" t="s">
        <v>93</v>
      </c>
    </row>
    <row r="86" spans="1:4" x14ac:dyDescent="0.35">
      <c r="D86" s="455"/>
    </row>
    <row r="87" spans="1:4" x14ac:dyDescent="0.35">
      <c r="A87" s="238"/>
      <c r="B87" s="62" t="s">
        <v>378</v>
      </c>
      <c r="D87" s="455"/>
    </row>
    <row r="88" spans="1:4" x14ac:dyDescent="0.35">
      <c r="A88" s="238"/>
      <c r="B88" s="2" t="s">
        <v>379</v>
      </c>
      <c r="D88" s="455"/>
    </row>
    <row r="89" spans="1:4" s="238" customFormat="1" ht="12.75" x14ac:dyDescent="0.2">
      <c r="B89" s="58" t="s">
        <v>123</v>
      </c>
      <c r="D89" s="456"/>
    </row>
    <row r="90" spans="1:4" s="282" customFormat="1" ht="12.75" x14ac:dyDescent="0.2">
      <c r="D90" s="454"/>
    </row>
  </sheetData>
  <mergeCells count="7">
    <mergeCell ref="C9:D9"/>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 sqref="D39:D41" unlockedFormula="1"/>
    <ignoredError sqref="C26:D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42"/>
  <sheetViews>
    <sheetView showGridLines="0" view="pageBreakPreview" topLeftCell="A7" zoomScale="80" zoomScaleNormal="100" zoomScaleSheetLayoutView="80" workbookViewId="0">
      <selection activeCell="B10" sqref="B10:D26"/>
    </sheetView>
  </sheetViews>
  <sheetFormatPr defaultColWidth="9.140625" defaultRowHeight="15.75" x14ac:dyDescent="0.35"/>
  <cols>
    <col min="1" max="1" width="10.7109375" style="2" customWidth="1"/>
    <col min="2" max="2" width="76.140625" style="2" customWidth="1"/>
    <col min="3" max="3" width="13.85546875" style="2" customWidth="1"/>
    <col min="4" max="4" width="13.5703125" style="2" customWidth="1"/>
    <col min="5" max="16384" width="9.140625" style="2"/>
  </cols>
  <sheetData>
    <row r="1" spans="1:4" s="6" customFormat="1" x14ac:dyDescent="0.35">
      <c r="A1" s="67" t="s">
        <v>296</v>
      </c>
      <c r="B1" s="69"/>
      <c r="C1" s="692" t="s">
        <v>94</v>
      </c>
      <c r="D1" s="692"/>
    </row>
    <row r="2" spans="1:4" s="6" customFormat="1" x14ac:dyDescent="0.35">
      <c r="A2" s="67" t="s">
        <v>297</v>
      </c>
      <c r="B2" s="69"/>
      <c r="C2" s="690" t="str">
        <f>'ფორმა N1'!M2</f>
        <v>23.08.2023-12.09.2023</v>
      </c>
      <c r="D2" s="690"/>
    </row>
    <row r="3" spans="1:4" s="6" customFormat="1" x14ac:dyDescent="0.35">
      <c r="A3" s="68" t="s">
        <v>124</v>
      </c>
      <c r="B3" s="67"/>
      <c r="C3" s="644"/>
      <c r="D3" s="644"/>
    </row>
    <row r="4" spans="1:4" s="6" customFormat="1" x14ac:dyDescent="0.35">
      <c r="A4" s="68"/>
      <c r="B4" s="68"/>
      <c r="C4" s="644"/>
      <c r="D4" s="644"/>
    </row>
    <row r="5" spans="1:4" x14ac:dyDescent="0.35">
      <c r="A5" s="69" t="str">
        <f>'ფორმა N2'!A4</f>
        <v>ანგარიშვალდებული პირის დასახელება:</v>
      </c>
      <c r="B5" s="69"/>
      <c r="C5" s="68"/>
      <c r="D5" s="68"/>
    </row>
    <row r="6" spans="1:4" x14ac:dyDescent="0.35">
      <c r="A6" s="72" t="str">
        <f>'ფორმა N1'!D4</f>
        <v>მპგ "ევროპული საქართველო-მოძრაობა თავისუფლებისთვის"</v>
      </c>
      <c r="B6" s="72"/>
      <c r="C6" s="73"/>
      <c r="D6" s="73"/>
    </row>
    <row r="7" spans="1:4" x14ac:dyDescent="0.35">
      <c r="A7" s="69"/>
      <c r="B7" s="69"/>
      <c r="C7" s="68"/>
      <c r="D7" s="68"/>
    </row>
    <row r="8" spans="1:4" s="6" customFormat="1" x14ac:dyDescent="0.35">
      <c r="A8" s="639"/>
      <c r="B8" s="639"/>
      <c r="C8" s="70"/>
      <c r="D8" s="70"/>
    </row>
    <row r="9" spans="1:4" s="6" customFormat="1" ht="31.5" x14ac:dyDescent="0.35">
      <c r="A9" s="80" t="s">
        <v>64</v>
      </c>
      <c r="B9" s="80" t="s">
        <v>302</v>
      </c>
      <c r="C9" s="71" t="s">
        <v>10</v>
      </c>
      <c r="D9" s="71" t="s">
        <v>9</v>
      </c>
    </row>
    <row r="10" spans="1:4" s="460" customFormat="1" ht="18.75" customHeight="1" x14ac:dyDescent="0.35">
      <c r="A10" s="222" t="s">
        <v>298</v>
      </c>
      <c r="B10" s="767" t="s">
        <v>543</v>
      </c>
      <c r="C10" s="751">
        <v>1410.96</v>
      </c>
      <c r="D10" s="751">
        <v>199.46</v>
      </c>
    </row>
    <row r="11" spans="1:4" s="10" customFormat="1" ht="18.75" customHeight="1" x14ac:dyDescent="0.35">
      <c r="A11" s="222" t="s">
        <v>299</v>
      </c>
      <c r="B11" s="767"/>
      <c r="C11" s="751"/>
      <c r="D11" s="751"/>
    </row>
    <row r="12" spans="1:4" s="10" customFormat="1" ht="18.75" customHeight="1" x14ac:dyDescent="0.35">
      <c r="A12" s="222" t="s">
        <v>515</v>
      </c>
      <c r="B12" s="767"/>
      <c r="C12" s="751"/>
      <c r="D12" s="751"/>
    </row>
    <row r="13" spans="1:4" s="10" customFormat="1" ht="18.75" customHeight="1" x14ac:dyDescent="0.35">
      <c r="A13" s="222" t="s">
        <v>516</v>
      </c>
      <c r="B13" s="767"/>
      <c r="C13" s="409"/>
      <c r="D13" s="409"/>
    </row>
    <row r="14" spans="1:4" s="10" customFormat="1" x14ac:dyDescent="0.35">
      <c r="A14" s="222" t="s">
        <v>517</v>
      </c>
      <c r="B14" s="767"/>
      <c r="C14" s="409"/>
      <c r="D14" s="409"/>
    </row>
    <row r="15" spans="1:4" s="10" customFormat="1" x14ac:dyDescent="0.35">
      <c r="A15" s="222"/>
      <c r="B15" s="767"/>
      <c r="C15" s="751"/>
      <c r="D15" s="751"/>
    </row>
    <row r="16" spans="1:4" s="10" customFormat="1" x14ac:dyDescent="0.35">
      <c r="A16" s="222"/>
      <c r="B16" s="767"/>
      <c r="C16" s="409"/>
      <c r="D16" s="409"/>
    </row>
    <row r="17" spans="1:4" s="10" customFormat="1" x14ac:dyDescent="0.35">
      <c r="A17" s="222"/>
      <c r="B17" s="767"/>
      <c r="C17" s="409"/>
      <c r="D17" s="409"/>
    </row>
    <row r="18" spans="1:4" s="10" customFormat="1" x14ac:dyDescent="0.35">
      <c r="A18" s="222"/>
      <c r="B18" s="768"/>
      <c r="C18" s="769"/>
      <c r="D18" s="769"/>
    </row>
    <row r="19" spans="1:4" s="10" customFormat="1" x14ac:dyDescent="0.35">
      <c r="A19" s="223" t="s">
        <v>258</v>
      </c>
      <c r="B19" s="14"/>
      <c r="C19" s="4"/>
      <c r="D19" s="4"/>
    </row>
    <row r="20" spans="1:4" s="10" customFormat="1" x14ac:dyDescent="0.35">
      <c r="A20" s="533"/>
      <c r="B20" s="768"/>
      <c r="C20" s="770"/>
      <c r="D20" s="770"/>
    </row>
    <row r="21" spans="1:4" s="10" customFormat="1" x14ac:dyDescent="0.35">
      <c r="A21" s="533"/>
      <c r="B21" s="768"/>
      <c r="C21" s="770"/>
      <c r="D21" s="770"/>
    </row>
    <row r="22" spans="1:4" s="10" customFormat="1" ht="18" customHeight="1" x14ac:dyDescent="0.35">
      <c r="A22" s="222" t="s">
        <v>300</v>
      </c>
      <c r="B22" s="771" t="s">
        <v>565</v>
      </c>
      <c r="C22" s="772">
        <v>26.7</v>
      </c>
      <c r="D22" s="772">
        <v>26.7</v>
      </c>
    </row>
    <row r="23" spans="1:4" s="10" customFormat="1" ht="18" customHeight="1" x14ac:dyDescent="0.35">
      <c r="A23" s="222" t="s">
        <v>301</v>
      </c>
      <c r="B23" s="771" t="s">
        <v>566</v>
      </c>
      <c r="C23" s="772">
        <v>47.23</v>
      </c>
      <c r="D23" s="772">
        <v>47.23</v>
      </c>
    </row>
    <row r="24" spans="1:4" s="10" customFormat="1" ht="18" customHeight="1" x14ac:dyDescent="0.35">
      <c r="A24" s="222" t="s">
        <v>518</v>
      </c>
      <c r="B24" s="771" t="s">
        <v>567</v>
      </c>
      <c r="C24" s="772">
        <v>302.45999999999998</v>
      </c>
      <c r="D24" s="772">
        <v>302.45999999999998</v>
      </c>
    </row>
    <row r="25" spans="1:4" s="10" customFormat="1" x14ac:dyDescent="0.35">
      <c r="A25" s="222" t="s">
        <v>519</v>
      </c>
      <c r="B25" s="768" t="s">
        <v>576</v>
      </c>
      <c r="C25" s="772">
        <v>40</v>
      </c>
      <c r="D25" s="772">
        <v>40</v>
      </c>
    </row>
    <row r="26" spans="1:4" s="10" customFormat="1" x14ac:dyDescent="0.35">
      <c r="A26" s="533"/>
      <c r="B26" s="773" t="s">
        <v>575</v>
      </c>
      <c r="C26" s="774">
        <v>839.28</v>
      </c>
      <c r="D26" s="774">
        <v>839.28</v>
      </c>
    </row>
    <row r="27" spans="1:4" s="530" customFormat="1" x14ac:dyDescent="0.35">
      <c r="A27" s="533"/>
      <c r="B27" s="645"/>
      <c r="C27" s="645"/>
      <c r="D27" s="645"/>
    </row>
    <row r="28" spans="1:4" s="530" customFormat="1" x14ac:dyDescent="0.35">
      <c r="A28" s="533"/>
      <c r="B28" s="645"/>
      <c r="C28" s="645"/>
      <c r="D28" s="645"/>
    </row>
    <row r="29" spans="1:4" x14ac:dyDescent="0.35">
      <c r="A29" s="224"/>
      <c r="B29" s="90" t="s">
        <v>305</v>
      </c>
      <c r="C29" s="77">
        <f>SUM(C10:C19)</f>
        <v>1410.96</v>
      </c>
      <c r="D29" s="77">
        <f>SUM(D10:D19)</f>
        <v>199.46</v>
      </c>
    </row>
    <row r="30" spans="1:4" x14ac:dyDescent="0.35">
      <c r="A30" s="699"/>
      <c r="B30" s="699"/>
      <c r="C30" s="699"/>
      <c r="D30" s="699"/>
    </row>
    <row r="31" spans="1:4" ht="51" customHeight="1" x14ac:dyDescent="0.35">
      <c r="A31" s="700" t="s">
        <v>454</v>
      </c>
      <c r="B31" s="700"/>
      <c r="C31" s="700"/>
      <c r="D31" s="700"/>
    </row>
    <row r="32" spans="1:4" ht="14.25" customHeight="1" x14ac:dyDescent="0.35">
      <c r="A32" s="640"/>
      <c r="B32" s="640"/>
      <c r="C32" s="640"/>
      <c r="D32" s="640"/>
    </row>
    <row r="33" spans="1:4" x14ac:dyDescent="0.35">
      <c r="A33" s="701" t="s">
        <v>453</v>
      </c>
      <c r="B33" s="701"/>
      <c r="C33" s="701"/>
      <c r="D33" s="701"/>
    </row>
    <row r="34" spans="1:4" x14ac:dyDescent="0.35">
      <c r="A34" s="220"/>
      <c r="B34" s="220"/>
      <c r="C34" s="221"/>
      <c r="D34" s="221"/>
    </row>
    <row r="35" spans="1:4" x14ac:dyDescent="0.35">
      <c r="A35" s="220"/>
      <c r="B35" s="220"/>
      <c r="C35" s="221"/>
      <c r="D35" s="221"/>
    </row>
    <row r="37" spans="1:4" x14ac:dyDescent="0.35">
      <c r="A37" s="62" t="s">
        <v>93</v>
      </c>
    </row>
    <row r="39" spans="1:4" x14ac:dyDescent="0.35">
      <c r="D39" s="12"/>
    </row>
    <row r="40" spans="1:4" x14ac:dyDescent="0.35">
      <c r="A40" s="62"/>
      <c r="B40" s="62" t="s">
        <v>251</v>
      </c>
      <c r="D40" s="12"/>
    </row>
    <row r="41" spans="1:4" x14ac:dyDescent="0.35">
      <c r="B41" s="2" t="s">
        <v>250</v>
      </c>
      <c r="D41" s="12"/>
    </row>
    <row r="42" spans="1:4" s="458" customFormat="1" x14ac:dyDescent="0.35">
      <c r="A42" s="459"/>
      <c r="B42" s="459" t="s">
        <v>123</v>
      </c>
    </row>
  </sheetData>
  <mergeCells count="5">
    <mergeCell ref="C1:D1"/>
    <mergeCell ref="C2:D2"/>
    <mergeCell ref="A30:D30"/>
    <mergeCell ref="A31:D31"/>
    <mergeCell ref="A33:D33"/>
  </mergeCells>
  <pageMargins left="0.19685039370078741" right="0.19685039370078741" top="0.19685039370078741" bottom="0.19685039370078741" header="0.15748031496062992" footer="0.15748031496062992"/>
  <pageSetup paperSize="9" scale="88"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54"/>
  <sheetViews>
    <sheetView view="pageBreakPreview" topLeftCell="A26" zoomScale="80" zoomScaleNormal="100" zoomScaleSheetLayoutView="80" workbookViewId="0">
      <selection activeCell="A9" sqref="A9:A43"/>
    </sheetView>
  </sheetViews>
  <sheetFormatPr defaultColWidth="9.140625" defaultRowHeight="15.75" x14ac:dyDescent="0.35"/>
  <cols>
    <col min="1" max="1" width="6.28515625" style="574" customWidth="1"/>
    <col min="2" max="2" width="25.5703125" style="574" customWidth="1"/>
    <col min="3" max="3" width="26" style="574" customWidth="1"/>
    <col min="4" max="4" width="17" style="574" customWidth="1"/>
    <col min="5" max="5" width="51.5703125" style="574" customWidth="1"/>
    <col min="6" max="6" width="21.140625" style="574" customWidth="1"/>
    <col min="7" max="7" width="15.5703125" style="574" customWidth="1"/>
    <col min="8" max="8" width="14.7109375" style="574" customWidth="1"/>
    <col min="9" max="9" width="29.7109375" style="574" customWidth="1"/>
    <col min="10" max="16384" width="9.140625" style="574"/>
  </cols>
  <sheetData>
    <row r="1" spans="1:9" ht="37.15" customHeight="1" x14ac:dyDescent="0.35">
      <c r="A1" s="703" t="s">
        <v>511</v>
      </c>
      <c r="B1" s="703"/>
      <c r="C1" s="703"/>
      <c r="D1" s="703"/>
      <c r="E1" s="703"/>
      <c r="F1" s="703"/>
      <c r="G1" s="703"/>
      <c r="H1" s="703"/>
      <c r="I1" s="663" t="s">
        <v>94</v>
      </c>
    </row>
    <row r="2" spans="1:9" x14ac:dyDescent="0.35">
      <c r="A2" s="53" t="s">
        <v>124</v>
      </c>
      <c r="B2" s="664"/>
      <c r="C2" s="104"/>
      <c r="D2" s="104"/>
      <c r="E2" s="104"/>
      <c r="F2" s="104"/>
      <c r="G2" s="662"/>
      <c r="H2" s="662"/>
      <c r="I2" s="661" t="str">
        <f>'ფორმა N1'!M2</f>
        <v>23.08.2023-12.09.2023</v>
      </c>
    </row>
    <row r="3" spans="1:9" x14ac:dyDescent="0.35">
      <c r="A3" s="53"/>
      <c r="B3" s="53"/>
      <c r="C3" s="664"/>
      <c r="D3" s="664"/>
      <c r="E3" s="664"/>
      <c r="F3" s="664"/>
      <c r="G3" s="662"/>
      <c r="H3" s="662"/>
      <c r="I3" s="662"/>
    </row>
    <row r="4" spans="1:9" x14ac:dyDescent="0.35">
      <c r="A4" s="104" t="str">
        <f>'ფორმა N2'!A4</f>
        <v>ანგარიშვალდებული პირის დასახელება:</v>
      </c>
      <c r="B4" s="104"/>
      <c r="C4" s="104"/>
      <c r="D4" s="104"/>
      <c r="E4" s="104"/>
      <c r="F4" s="104"/>
      <c r="G4" s="53"/>
      <c r="H4" s="53"/>
      <c r="I4" s="53"/>
    </row>
    <row r="5" spans="1:9" x14ac:dyDescent="0.35">
      <c r="A5" s="104" t="str">
        <f>'ფორმა N1'!D4</f>
        <v>მპგ "ევროპული საქართველო-მოძრაობა თავისუფლებისთვის"</v>
      </c>
      <c r="B5" s="104"/>
      <c r="C5" s="104"/>
      <c r="D5" s="104"/>
      <c r="E5" s="104"/>
      <c r="F5" s="104"/>
      <c r="G5" s="53"/>
      <c r="H5" s="53"/>
      <c r="I5" s="53"/>
    </row>
    <row r="6" spans="1:9" x14ac:dyDescent="0.35">
      <c r="A6" s="104"/>
      <c r="B6" s="104"/>
      <c r="C6" s="104"/>
      <c r="D6" s="104"/>
      <c r="E6" s="104"/>
      <c r="F6" s="104"/>
      <c r="G6" s="53"/>
      <c r="H6" s="53"/>
      <c r="I6" s="53"/>
    </row>
    <row r="7" spans="1:9" x14ac:dyDescent="0.35">
      <c r="A7" s="663"/>
      <c r="B7" s="663"/>
      <c r="C7" s="663"/>
      <c r="D7" s="663"/>
      <c r="E7" s="663"/>
      <c r="F7" s="663"/>
      <c r="G7" s="665"/>
      <c r="H7" s="665"/>
      <c r="I7" s="665"/>
    </row>
    <row r="8" spans="1:9" ht="63" x14ac:dyDescent="0.35">
      <c r="A8" s="666" t="s">
        <v>64</v>
      </c>
      <c r="B8" s="666" t="s">
        <v>309</v>
      </c>
      <c r="C8" s="666" t="s">
        <v>310</v>
      </c>
      <c r="D8" s="666" t="s">
        <v>209</v>
      </c>
      <c r="E8" s="666" t="s">
        <v>312</v>
      </c>
      <c r="F8" s="666" t="s">
        <v>315</v>
      </c>
      <c r="G8" s="666" t="s">
        <v>10</v>
      </c>
      <c r="H8" s="666" t="s">
        <v>9</v>
      </c>
      <c r="I8" s="666" t="s">
        <v>350</v>
      </c>
    </row>
    <row r="9" spans="1:9" ht="27.75" customHeight="1" x14ac:dyDescent="0.35">
      <c r="A9" s="518">
        <v>1</v>
      </c>
      <c r="B9" s="561" t="s">
        <v>577</v>
      </c>
      <c r="C9" s="555" t="s">
        <v>559</v>
      </c>
      <c r="D9" s="558" t="s">
        <v>553</v>
      </c>
      <c r="E9" s="559" t="s">
        <v>546</v>
      </c>
      <c r="F9" s="518" t="s">
        <v>314</v>
      </c>
      <c r="G9" s="560">
        <f>2500</f>
        <v>2500</v>
      </c>
      <c r="H9" s="560">
        <f>2500</f>
        <v>2500</v>
      </c>
      <c r="I9" s="567">
        <v>490</v>
      </c>
    </row>
    <row r="10" spans="1:9" ht="27.75" customHeight="1" x14ac:dyDescent="0.35">
      <c r="A10" s="518">
        <v>2</v>
      </c>
      <c r="B10" s="561" t="s">
        <v>578</v>
      </c>
      <c r="C10" s="555" t="s">
        <v>579</v>
      </c>
      <c r="D10" s="558" t="s">
        <v>616</v>
      </c>
      <c r="E10" s="559" t="s">
        <v>634</v>
      </c>
      <c r="F10" s="518" t="s">
        <v>314</v>
      </c>
      <c r="G10" s="560">
        <f>1750</f>
        <v>1750</v>
      </c>
      <c r="H10" s="560">
        <f>1750</f>
        <v>1750</v>
      </c>
      <c r="I10" s="567">
        <v>343</v>
      </c>
    </row>
    <row r="11" spans="1:9" ht="27.75" customHeight="1" x14ac:dyDescent="0.35">
      <c r="A11" s="518">
        <v>3</v>
      </c>
      <c r="B11" s="519" t="s">
        <v>554</v>
      </c>
      <c r="C11" s="555" t="s">
        <v>555</v>
      </c>
      <c r="D11" s="562" t="s">
        <v>550</v>
      </c>
      <c r="E11" s="521" t="s">
        <v>547</v>
      </c>
      <c r="F11" s="518" t="s">
        <v>314</v>
      </c>
      <c r="G11" s="560">
        <f>1875+1875+1875</f>
        <v>5625</v>
      </c>
      <c r="H11" s="560">
        <f>1875+1875+1875</f>
        <v>5625</v>
      </c>
      <c r="I11" s="567">
        <f>375+375+375</f>
        <v>1125</v>
      </c>
    </row>
    <row r="12" spans="1:9" ht="27.75" customHeight="1" x14ac:dyDescent="0.35">
      <c r="A12" s="518">
        <v>4</v>
      </c>
      <c r="B12" s="519" t="s">
        <v>580</v>
      </c>
      <c r="C12" s="555" t="s">
        <v>581</v>
      </c>
      <c r="D12" s="672" t="s">
        <v>617</v>
      </c>
      <c r="E12" s="521" t="s">
        <v>635</v>
      </c>
      <c r="F12" s="518" t="s">
        <v>314</v>
      </c>
      <c r="G12" s="560">
        <f>1250</f>
        <v>1250</v>
      </c>
      <c r="H12" s="560">
        <f>1250</f>
        <v>1250</v>
      </c>
      <c r="I12" s="567">
        <v>245</v>
      </c>
    </row>
    <row r="13" spans="1:9" ht="27.75" customHeight="1" x14ac:dyDescent="0.35">
      <c r="A13" s="518">
        <v>5</v>
      </c>
      <c r="B13" s="519" t="s">
        <v>582</v>
      </c>
      <c r="C13" s="555" t="s">
        <v>583</v>
      </c>
      <c r="D13" s="520" t="s">
        <v>618</v>
      </c>
      <c r="E13" s="521" t="s">
        <v>636</v>
      </c>
      <c r="F13" s="518" t="s">
        <v>314</v>
      </c>
      <c r="G13" s="560">
        <v>1625</v>
      </c>
      <c r="H13" s="560">
        <v>1625</v>
      </c>
      <c r="I13" s="567">
        <v>325</v>
      </c>
    </row>
    <row r="14" spans="1:9" ht="27.75" customHeight="1" x14ac:dyDescent="0.35">
      <c r="A14" s="518">
        <v>6</v>
      </c>
      <c r="B14" s="519" t="s">
        <v>584</v>
      </c>
      <c r="C14" s="555" t="s">
        <v>585</v>
      </c>
      <c r="D14" s="520" t="s">
        <v>619</v>
      </c>
      <c r="E14" s="521" t="s">
        <v>637</v>
      </c>
      <c r="F14" s="518" t="s">
        <v>314</v>
      </c>
      <c r="G14" s="560">
        <v>1250</v>
      </c>
      <c r="H14" s="560">
        <v>1250</v>
      </c>
      <c r="I14" s="567">
        <v>245</v>
      </c>
    </row>
    <row r="15" spans="1:9" ht="27.75" customHeight="1" x14ac:dyDescent="0.35">
      <c r="A15" s="518">
        <v>7</v>
      </c>
      <c r="B15" s="519" t="s">
        <v>556</v>
      </c>
      <c r="C15" s="555" t="s">
        <v>586</v>
      </c>
      <c r="D15" s="558" t="s">
        <v>620</v>
      </c>
      <c r="E15" s="521" t="s">
        <v>638</v>
      </c>
      <c r="F15" s="518" t="s">
        <v>314</v>
      </c>
      <c r="G15" s="560">
        <v>2500</v>
      </c>
      <c r="H15" s="560">
        <v>2500</v>
      </c>
      <c r="I15" s="567">
        <v>490</v>
      </c>
    </row>
    <row r="16" spans="1:9" ht="27.75" customHeight="1" x14ac:dyDescent="0.35">
      <c r="A16" s="518">
        <v>8</v>
      </c>
      <c r="B16" s="519" t="s">
        <v>587</v>
      </c>
      <c r="C16" s="555" t="s">
        <v>588</v>
      </c>
      <c r="D16" s="558" t="s">
        <v>621</v>
      </c>
      <c r="E16" s="521" t="s">
        <v>638</v>
      </c>
      <c r="F16" s="518" t="s">
        <v>314</v>
      </c>
      <c r="G16" s="560">
        <v>2500</v>
      </c>
      <c r="H16" s="560">
        <v>2500</v>
      </c>
      <c r="I16" s="567">
        <v>490</v>
      </c>
    </row>
    <row r="17" spans="1:9" ht="27.75" customHeight="1" x14ac:dyDescent="0.35">
      <c r="A17" s="518">
        <v>9</v>
      </c>
      <c r="B17" s="519" t="s">
        <v>589</v>
      </c>
      <c r="C17" s="555" t="s">
        <v>572</v>
      </c>
      <c r="D17" s="558" t="s">
        <v>570</v>
      </c>
      <c r="E17" s="521" t="s">
        <v>571</v>
      </c>
      <c r="F17" s="518" t="s">
        <v>314</v>
      </c>
      <c r="G17" s="560">
        <v>625</v>
      </c>
      <c r="H17" s="560">
        <v>625</v>
      </c>
      <c r="I17" s="567">
        <v>122.5</v>
      </c>
    </row>
    <row r="18" spans="1:9" ht="27.75" customHeight="1" x14ac:dyDescent="0.35">
      <c r="A18" s="518">
        <v>10</v>
      </c>
      <c r="B18" s="519" t="s">
        <v>590</v>
      </c>
      <c r="C18" s="555" t="s">
        <v>591</v>
      </c>
      <c r="D18" s="520" t="s">
        <v>622</v>
      </c>
      <c r="E18" s="521" t="s">
        <v>639</v>
      </c>
      <c r="F18" s="518" t="s">
        <v>314</v>
      </c>
      <c r="G18" s="560">
        <f>1625+250</f>
        <v>1875</v>
      </c>
      <c r="H18" s="560">
        <f>1625+250</f>
        <v>1875</v>
      </c>
      <c r="I18" s="567">
        <v>367.5</v>
      </c>
    </row>
    <row r="19" spans="1:9" ht="27.75" customHeight="1" x14ac:dyDescent="0.35">
      <c r="A19" s="518">
        <v>11</v>
      </c>
      <c r="B19" s="519" t="s">
        <v>592</v>
      </c>
      <c r="C19" s="555" t="s">
        <v>593</v>
      </c>
      <c r="D19" s="563">
        <v>62001027281</v>
      </c>
      <c r="E19" s="521" t="s">
        <v>640</v>
      </c>
      <c r="F19" s="518" t="s">
        <v>314</v>
      </c>
      <c r="G19" s="560">
        <v>1375</v>
      </c>
      <c r="H19" s="560">
        <v>1375</v>
      </c>
      <c r="I19" s="567">
        <v>269.5</v>
      </c>
    </row>
    <row r="20" spans="1:9" ht="27.75" customHeight="1" x14ac:dyDescent="0.35">
      <c r="A20" s="518">
        <v>12</v>
      </c>
      <c r="B20" s="519" t="s">
        <v>594</v>
      </c>
      <c r="C20" s="555" t="s">
        <v>595</v>
      </c>
      <c r="D20" s="565" t="s">
        <v>623</v>
      </c>
      <c r="E20" s="521" t="s">
        <v>641</v>
      </c>
      <c r="F20" s="518" t="s">
        <v>314</v>
      </c>
      <c r="G20" s="560">
        <v>2250</v>
      </c>
      <c r="H20" s="560">
        <v>2250</v>
      </c>
      <c r="I20" s="567">
        <v>450</v>
      </c>
    </row>
    <row r="21" spans="1:9" ht="27.75" customHeight="1" x14ac:dyDescent="0.35">
      <c r="A21" s="518">
        <v>13</v>
      </c>
      <c r="B21" s="519" t="s">
        <v>587</v>
      </c>
      <c r="C21" s="555" t="s">
        <v>596</v>
      </c>
      <c r="D21" s="565">
        <v>43001000829</v>
      </c>
      <c r="E21" s="521" t="s">
        <v>642</v>
      </c>
      <c r="F21" s="518" t="s">
        <v>314</v>
      </c>
      <c r="G21" s="560">
        <f>375+382.65</f>
        <v>757.65</v>
      </c>
      <c r="H21" s="560">
        <f>375+382.65</f>
        <v>757.65</v>
      </c>
      <c r="I21" s="567">
        <v>148.49940000000001</v>
      </c>
    </row>
    <row r="22" spans="1:9" ht="27.75" customHeight="1" x14ac:dyDescent="0.35">
      <c r="A22" s="518">
        <v>14</v>
      </c>
      <c r="B22" s="660" t="s">
        <v>597</v>
      </c>
      <c r="C22" s="555" t="s">
        <v>557</v>
      </c>
      <c r="D22" s="558" t="s">
        <v>551</v>
      </c>
      <c r="E22" s="521" t="s">
        <v>548</v>
      </c>
      <c r="F22" s="518" t="s">
        <v>314</v>
      </c>
      <c r="G22" s="560">
        <v>775</v>
      </c>
      <c r="H22" s="560">
        <v>775</v>
      </c>
      <c r="I22" s="567">
        <v>151.9</v>
      </c>
    </row>
    <row r="23" spans="1:9" ht="27.75" customHeight="1" x14ac:dyDescent="0.35">
      <c r="A23" s="518">
        <v>15</v>
      </c>
      <c r="B23" s="519" t="s">
        <v>577</v>
      </c>
      <c r="C23" s="555" t="s">
        <v>598</v>
      </c>
      <c r="D23" s="564" t="s">
        <v>624</v>
      </c>
      <c r="E23" s="521" t="s">
        <v>643</v>
      </c>
      <c r="F23" s="518" t="s">
        <v>314</v>
      </c>
      <c r="G23" s="560">
        <v>500</v>
      </c>
      <c r="H23" s="560">
        <v>500</v>
      </c>
      <c r="I23" s="567">
        <v>100</v>
      </c>
    </row>
    <row r="24" spans="1:9" ht="27.75" customHeight="1" x14ac:dyDescent="0.35">
      <c r="A24" s="518">
        <v>16</v>
      </c>
      <c r="B24" s="519" t="s">
        <v>599</v>
      </c>
      <c r="C24" s="555" t="s">
        <v>600</v>
      </c>
      <c r="D24" s="520" t="s">
        <v>625</v>
      </c>
      <c r="E24" s="521" t="s">
        <v>644</v>
      </c>
      <c r="F24" s="518" t="s">
        <v>314</v>
      </c>
      <c r="G24" s="560">
        <v>1500</v>
      </c>
      <c r="H24" s="560">
        <v>1500</v>
      </c>
      <c r="I24" s="567">
        <v>294</v>
      </c>
    </row>
    <row r="25" spans="1:9" ht="27.75" customHeight="1" x14ac:dyDescent="0.35">
      <c r="A25" s="518">
        <v>17</v>
      </c>
      <c r="B25" s="519" t="s">
        <v>601</v>
      </c>
      <c r="C25" s="555" t="s">
        <v>602</v>
      </c>
      <c r="D25" s="520" t="s">
        <v>626</v>
      </c>
      <c r="E25" s="521" t="s">
        <v>645</v>
      </c>
      <c r="F25" s="518" t="s">
        <v>314</v>
      </c>
      <c r="G25" s="560">
        <v>1000</v>
      </c>
      <c r="H25" s="560">
        <v>1000</v>
      </c>
      <c r="I25" s="567">
        <v>200</v>
      </c>
    </row>
    <row r="26" spans="1:9" ht="27.75" customHeight="1" x14ac:dyDescent="0.35">
      <c r="A26" s="518">
        <v>18</v>
      </c>
      <c r="B26" s="519" t="s">
        <v>603</v>
      </c>
      <c r="C26" s="555" t="s">
        <v>604</v>
      </c>
      <c r="D26" s="568" t="s">
        <v>627</v>
      </c>
      <c r="E26" s="521" t="s">
        <v>646</v>
      </c>
      <c r="F26" s="518" t="s">
        <v>314</v>
      </c>
      <c r="G26" s="560">
        <v>1250</v>
      </c>
      <c r="H26" s="560">
        <v>1250</v>
      </c>
      <c r="I26" s="567">
        <v>245</v>
      </c>
    </row>
    <row r="27" spans="1:9" ht="27.75" customHeight="1" x14ac:dyDescent="0.35">
      <c r="A27" s="518">
        <v>19</v>
      </c>
      <c r="B27" s="609" t="s">
        <v>605</v>
      </c>
      <c r="C27" s="555" t="s">
        <v>606</v>
      </c>
      <c r="D27" s="520" t="s">
        <v>628</v>
      </c>
      <c r="E27" s="566" t="s">
        <v>647</v>
      </c>
      <c r="F27" s="518" t="s">
        <v>314</v>
      </c>
      <c r="G27" s="560">
        <v>2710</v>
      </c>
      <c r="H27" s="560">
        <v>2710</v>
      </c>
      <c r="I27" s="567">
        <v>542</v>
      </c>
    </row>
    <row r="28" spans="1:9" ht="27.75" customHeight="1" x14ac:dyDescent="0.35">
      <c r="A28" s="518">
        <v>20</v>
      </c>
      <c r="B28" s="566" t="s">
        <v>607</v>
      </c>
      <c r="C28" s="555" t="s">
        <v>608</v>
      </c>
      <c r="D28" s="520" t="s">
        <v>629</v>
      </c>
      <c r="E28" s="566" t="s">
        <v>564</v>
      </c>
      <c r="F28" s="518" t="s">
        <v>314</v>
      </c>
      <c r="G28" s="560">
        <v>2500</v>
      </c>
      <c r="H28" s="560">
        <v>2500</v>
      </c>
      <c r="I28" s="567">
        <v>490</v>
      </c>
    </row>
    <row r="29" spans="1:9" ht="27.75" customHeight="1" x14ac:dyDescent="0.35">
      <c r="A29" s="518">
        <v>21</v>
      </c>
      <c r="B29" s="566" t="s">
        <v>609</v>
      </c>
      <c r="C29" s="555" t="s">
        <v>610</v>
      </c>
      <c r="D29" s="520" t="s">
        <v>630</v>
      </c>
      <c r="E29" s="566" t="s">
        <v>564</v>
      </c>
      <c r="F29" s="518" t="s">
        <v>314</v>
      </c>
      <c r="G29" s="560">
        <v>2500</v>
      </c>
      <c r="H29" s="560">
        <v>2500</v>
      </c>
      <c r="I29" s="567">
        <v>490</v>
      </c>
    </row>
    <row r="30" spans="1:9" ht="27.75" customHeight="1" x14ac:dyDescent="0.35">
      <c r="A30" s="518">
        <v>22</v>
      </c>
      <c r="B30" s="566" t="s">
        <v>611</v>
      </c>
      <c r="C30" s="555" t="s">
        <v>612</v>
      </c>
      <c r="D30" s="520" t="s">
        <v>631</v>
      </c>
      <c r="E30" s="566" t="s">
        <v>648</v>
      </c>
      <c r="F30" s="518" t="s">
        <v>314</v>
      </c>
      <c r="G30" s="560">
        <v>1000</v>
      </c>
      <c r="H30" s="560">
        <v>1000</v>
      </c>
      <c r="I30" s="567">
        <v>196</v>
      </c>
    </row>
    <row r="31" spans="1:9" ht="27.75" customHeight="1" x14ac:dyDescent="0.35">
      <c r="A31" s="518">
        <v>23</v>
      </c>
      <c r="B31" s="566" t="s">
        <v>592</v>
      </c>
      <c r="C31" s="555" t="s">
        <v>613</v>
      </c>
      <c r="D31" s="520" t="s">
        <v>632</v>
      </c>
      <c r="E31" s="566" t="s">
        <v>564</v>
      </c>
      <c r="F31" s="518" t="s">
        <v>314</v>
      </c>
      <c r="G31" s="560">
        <v>2500</v>
      </c>
      <c r="H31" s="560">
        <v>2500</v>
      </c>
      <c r="I31" s="567">
        <v>490</v>
      </c>
    </row>
    <row r="32" spans="1:9" ht="27.75" customHeight="1" x14ac:dyDescent="0.35">
      <c r="A32" s="518">
        <v>24</v>
      </c>
      <c r="B32" s="566" t="s">
        <v>614</v>
      </c>
      <c r="C32" s="555" t="s">
        <v>615</v>
      </c>
      <c r="D32" s="520" t="s">
        <v>633</v>
      </c>
      <c r="E32" s="566" t="s">
        <v>649</v>
      </c>
      <c r="F32" s="518" t="s">
        <v>314</v>
      </c>
      <c r="G32" s="560">
        <v>1375</v>
      </c>
      <c r="H32" s="560">
        <v>1375</v>
      </c>
      <c r="I32" s="567"/>
    </row>
    <row r="33" spans="1:9" ht="27.75" customHeight="1" x14ac:dyDescent="0.35">
      <c r="A33" s="518">
        <v>25</v>
      </c>
      <c r="B33" s="519" t="s">
        <v>589</v>
      </c>
      <c r="C33" s="555" t="s">
        <v>572</v>
      </c>
      <c r="D33" s="558" t="s">
        <v>570</v>
      </c>
      <c r="E33" s="521" t="s">
        <v>571</v>
      </c>
      <c r="F33" s="518" t="s">
        <v>0</v>
      </c>
      <c r="G33" s="560">
        <v>487.5</v>
      </c>
      <c r="H33" s="560">
        <v>487.5</v>
      </c>
      <c r="I33" s="567">
        <v>95.550000000000011</v>
      </c>
    </row>
    <row r="34" spans="1:9" ht="27.75" customHeight="1" x14ac:dyDescent="0.35">
      <c r="A34" s="518">
        <v>26</v>
      </c>
      <c r="B34" s="519" t="s">
        <v>556</v>
      </c>
      <c r="C34" s="555" t="s">
        <v>586</v>
      </c>
      <c r="D34" s="558" t="s">
        <v>620</v>
      </c>
      <c r="E34" s="521" t="s">
        <v>638</v>
      </c>
      <c r="F34" s="518" t="s">
        <v>0</v>
      </c>
      <c r="G34" s="560">
        <f t="shared" ref="G34:H40" si="0">5000+102.04</f>
        <v>5102.04</v>
      </c>
      <c r="H34" s="560">
        <f t="shared" si="0"/>
        <v>5102.04</v>
      </c>
      <c r="I34" s="567">
        <v>999.99984000000006</v>
      </c>
    </row>
    <row r="35" spans="1:9" ht="27.75" customHeight="1" x14ac:dyDescent="0.35">
      <c r="A35" s="518">
        <v>27</v>
      </c>
      <c r="B35" s="660" t="s">
        <v>556</v>
      </c>
      <c r="C35" s="555" t="s">
        <v>558</v>
      </c>
      <c r="D35" s="563" t="s">
        <v>552</v>
      </c>
      <c r="E35" s="521" t="s">
        <v>549</v>
      </c>
      <c r="F35" s="518" t="s">
        <v>0</v>
      </c>
      <c r="G35" s="560">
        <f t="shared" si="0"/>
        <v>5102.04</v>
      </c>
      <c r="H35" s="560">
        <f t="shared" si="0"/>
        <v>5102.04</v>
      </c>
      <c r="I35" s="567">
        <v>999.99984000000006</v>
      </c>
    </row>
    <row r="36" spans="1:9" ht="27.75" customHeight="1" x14ac:dyDescent="0.35">
      <c r="A36" s="518">
        <v>28</v>
      </c>
      <c r="B36" s="566" t="s">
        <v>609</v>
      </c>
      <c r="C36" s="555" t="s">
        <v>610</v>
      </c>
      <c r="D36" s="520" t="s">
        <v>630</v>
      </c>
      <c r="E36" s="566" t="s">
        <v>564</v>
      </c>
      <c r="F36" s="518" t="s">
        <v>0</v>
      </c>
      <c r="G36" s="560">
        <f t="shared" si="0"/>
        <v>5102.04</v>
      </c>
      <c r="H36" s="560">
        <f t="shared" si="0"/>
        <v>5102.04</v>
      </c>
      <c r="I36" s="567">
        <v>999.99984000000006</v>
      </c>
    </row>
    <row r="37" spans="1:9" ht="27.75" customHeight="1" x14ac:dyDescent="0.35">
      <c r="A37" s="518">
        <v>29</v>
      </c>
      <c r="B37" s="660" t="s">
        <v>597</v>
      </c>
      <c r="C37" s="555" t="s">
        <v>557</v>
      </c>
      <c r="D37" s="558" t="s">
        <v>551</v>
      </c>
      <c r="E37" s="521" t="s">
        <v>548</v>
      </c>
      <c r="F37" s="518" t="s">
        <v>0</v>
      </c>
      <c r="G37" s="560">
        <f t="shared" si="0"/>
        <v>5102.04</v>
      </c>
      <c r="H37" s="560">
        <f t="shared" si="0"/>
        <v>5102.04</v>
      </c>
      <c r="I37" s="567">
        <v>999.99984000000006</v>
      </c>
    </row>
    <row r="38" spans="1:9" ht="27.75" customHeight="1" x14ac:dyDescent="0.35">
      <c r="A38" s="518">
        <v>30</v>
      </c>
      <c r="B38" s="566" t="s">
        <v>607</v>
      </c>
      <c r="C38" s="555" t="s">
        <v>608</v>
      </c>
      <c r="D38" s="520" t="s">
        <v>629</v>
      </c>
      <c r="E38" s="566" t="s">
        <v>564</v>
      </c>
      <c r="F38" s="518" t="s">
        <v>0</v>
      </c>
      <c r="G38" s="560">
        <f t="shared" si="0"/>
        <v>5102.04</v>
      </c>
      <c r="H38" s="560">
        <f t="shared" si="0"/>
        <v>5102.04</v>
      </c>
      <c r="I38" s="567">
        <v>999.99984000000006</v>
      </c>
    </row>
    <row r="39" spans="1:9" ht="27.75" customHeight="1" x14ac:dyDescent="0.35">
      <c r="A39" s="518">
        <v>31</v>
      </c>
      <c r="B39" s="566" t="s">
        <v>592</v>
      </c>
      <c r="C39" s="555" t="s">
        <v>613</v>
      </c>
      <c r="D39" s="520" t="s">
        <v>632</v>
      </c>
      <c r="E39" s="566" t="s">
        <v>564</v>
      </c>
      <c r="F39" s="518" t="s">
        <v>0</v>
      </c>
      <c r="G39" s="560">
        <f t="shared" si="0"/>
        <v>5102.04</v>
      </c>
      <c r="H39" s="560">
        <f t="shared" si="0"/>
        <v>5102.04</v>
      </c>
      <c r="I39" s="567">
        <v>999.99984000000006</v>
      </c>
    </row>
    <row r="40" spans="1:9" ht="24" customHeight="1" x14ac:dyDescent="0.35">
      <c r="A40" s="518">
        <v>32</v>
      </c>
      <c r="B40" s="561" t="s">
        <v>577</v>
      </c>
      <c r="C40" s="555" t="s">
        <v>559</v>
      </c>
      <c r="D40" s="558" t="s">
        <v>553</v>
      </c>
      <c r="E40" s="559" t="s">
        <v>546</v>
      </c>
      <c r="F40" s="518" t="s">
        <v>0</v>
      </c>
      <c r="G40" s="560">
        <f t="shared" si="0"/>
        <v>5102.04</v>
      </c>
      <c r="H40" s="560">
        <f t="shared" si="0"/>
        <v>5102.04</v>
      </c>
      <c r="I40" s="567">
        <v>999.99984000000006</v>
      </c>
    </row>
    <row r="41" spans="1:9" ht="24" customHeight="1" x14ac:dyDescent="0.35">
      <c r="A41" s="518">
        <v>33</v>
      </c>
      <c r="B41" s="519" t="s">
        <v>601</v>
      </c>
      <c r="C41" s="555" t="s">
        <v>602</v>
      </c>
      <c r="D41" s="520" t="s">
        <v>626</v>
      </c>
      <c r="E41" s="521" t="s">
        <v>645</v>
      </c>
      <c r="F41" s="518" t="s">
        <v>0</v>
      </c>
      <c r="G41" s="560">
        <v>3750</v>
      </c>
      <c r="H41" s="560">
        <v>3750</v>
      </c>
      <c r="I41" s="567">
        <v>750</v>
      </c>
    </row>
    <row r="42" spans="1:9" ht="24" customHeight="1" x14ac:dyDescent="0.35">
      <c r="A42" s="518">
        <v>34</v>
      </c>
      <c r="B42" s="566" t="s">
        <v>614</v>
      </c>
      <c r="C42" s="555" t="s">
        <v>615</v>
      </c>
      <c r="D42" s="520" t="s">
        <v>633</v>
      </c>
      <c r="E42" s="566" t="s">
        <v>649</v>
      </c>
      <c r="F42" s="518" t="s">
        <v>0</v>
      </c>
      <c r="G42" s="560">
        <v>1375</v>
      </c>
      <c r="H42" s="560">
        <v>1375</v>
      </c>
      <c r="I42" s="567">
        <v>269.5</v>
      </c>
    </row>
    <row r="43" spans="1:9" ht="27.75" customHeight="1" x14ac:dyDescent="0.35">
      <c r="A43" s="518">
        <v>35</v>
      </c>
      <c r="B43" s="561" t="s">
        <v>578</v>
      </c>
      <c r="C43" s="555" t="s">
        <v>579</v>
      </c>
      <c r="D43" s="558" t="s">
        <v>616</v>
      </c>
      <c r="E43" s="559" t="s">
        <v>634</v>
      </c>
      <c r="F43" s="518" t="s">
        <v>0</v>
      </c>
      <c r="G43" s="560">
        <v>3188.78</v>
      </c>
      <c r="H43" s="560">
        <v>3188.78</v>
      </c>
      <c r="I43" s="567">
        <v>625.00088000000005</v>
      </c>
    </row>
    <row r="44" spans="1:9" ht="14.25" customHeight="1" x14ac:dyDescent="0.35">
      <c r="A44" s="518"/>
      <c r="B44" s="519"/>
      <c r="C44" s="555"/>
      <c r="D44" s="520"/>
      <c r="E44" s="521"/>
      <c r="F44" s="518"/>
      <c r="G44" s="522"/>
      <c r="H44" s="522"/>
      <c r="I44" s="567"/>
    </row>
    <row r="45" spans="1:9" x14ac:dyDescent="0.35">
      <c r="A45" s="78"/>
      <c r="B45" s="90"/>
      <c r="C45" s="90"/>
      <c r="D45" s="90"/>
      <c r="E45" s="90"/>
      <c r="F45" s="78" t="s">
        <v>456</v>
      </c>
      <c r="G45" s="667">
        <f>SUM(G9:G44)</f>
        <v>88008.209999999992</v>
      </c>
      <c r="H45" s="667">
        <f>SUM(H9:H44)</f>
        <v>88008.209999999992</v>
      </c>
      <c r="I45" s="667">
        <f>SUM(I9:I44)</f>
        <v>17049.94916</v>
      </c>
    </row>
    <row r="46" spans="1:9" x14ac:dyDescent="0.35">
      <c r="A46" s="668"/>
      <c r="B46" s="668"/>
      <c r="C46" s="668"/>
      <c r="D46" s="668"/>
      <c r="E46" s="668"/>
      <c r="F46" s="668"/>
      <c r="G46" s="668"/>
      <c r="H46" s="23"/>
      <c r="I46" s="23"/>
    </row>
    <row r="47" spans="1:9" x14ac:dyDescent="0.35">
      <c r="A47" s="702" t="s">
        <v>455</v>
      </c>
      <c r="B47" s="702"/>
      <c r="C47" s="702"/>
      <c r="D47" s="702"/>
      <c r="E47" s="702"/>
      <c r="F47" s="702"/>
      <c r="G47" s="702"/>
      <c r="H47" s="702"/>
      <c r="I47" s="702"/>
    </row>
    <row r="48" spans="1:9" x14ac:dyDescent="0.35">
      <c r="A48" s="23"/>
      <c r="B48" s="23"/>
      <c r="C48" s="23"/>
      <c r="D48" s="23"/>
      <c r="E48" s="23"/>
      <c r="F48" s="23"/>
      <c r="G48" s="23"/>
      <c r="H48" s="23"/>
      <c r="I48" s="23"/>
    </row>
    <row r="49" spans="1:9" x14ac:dyDescent="0.35">
      <c r="A49" s="669" t="s">
        <v>93</v>
      </c>
      <c r="B49" s="669"/>
      <c r="C49" s="23"/>
      <c r="D49" s="23"/>
      <c r="E49" s="23"/>
      <c r="F49" s="23"/>
      <c r="G49" s="23"/>
      <c r="H49" s="23"/>
      <c r="I49" s="23"/>
    </row>
    <row r="50" spans="1:9" x14ac:dyDescent="0.35">
      <c r="A50" s="23"/>
      <c r="B50" s="23"/>
      <c r="C50" s="23"/>
      <c r="D50" s="23"/>
      <c r="E50" s="23"/>
      <c r="F50" s="23"/>
      <c r="G50" s="23"/>
      <c r="H50" s="23"/>
      <c r="I50" s="23"/>
    </row>
    <row r="51" spans="1:9" x14ac:dyDescent="0.35">
      <c r="A51" s="23"/>
      <c r="B51" s="23"/>
      <c r="C51" s="23"/>
      <c r="D51" s="23"/>
      <c r="E51" s="670"/>
      <c r="F51" s="670"/>
      <c r="G51" s="670"/>
      <c r="H51" s="23"/>
      <c r="I51" s="23"/>
    </row>
    <row r="52" spans="1:9" x14ac:dyDescent="0.35">
      <c r="A52" s="669"/>
      <c r="B52" s="669"/>
      <c r="C52" s="669" t="s">
        <v>349</v>
      </c>
      <c r="D52" s="669"/>
      <c r="E52" s="669"/>
      <c r="F52" s="669"/>
      <c r="G52" s="669"/>
      <c r="H52" s="23"/>
      <c r="I52" s="23"/>
    </row>
    <row r="53" spans="1:9" x14ac:dyDescent="0.35">
      <c r="A53" s="23"/>
      <c r="B53" s="23"/>
      <c r="C53" s="23" t="s">
        <v>348</v>
      </c>
      <c r="D53" s="23"/>
      <c r="E53" s="23"/>
      <c r="F53" s="23"/>
      <c r="G53" s="23"/>
      <c r="H53" s="23"/>
      <c r="I53" s="23"/>
    </row>
    <row r="54" spans="1:9" x14ac:dyDescent="0.35">
      <c r="A54" s="671"/>
      <c r="B54" s="671"/>
      <c r="C54" s="671" t="s">
        <v>123</v>
      </c>
      <c r="D54" s="671"/>
      <c r="E54" s="671"/>
      <c r="F54" s="671"/>
      <c r="G54" s="671"/>
    </row>
  </sheetData>
  <autoFilter ref="A8:I8"/>
  <mergeCells count="2">
    <mergeCell ref="A47:I47"/>
    <mergeCell ref="A1:H1"/>
  </mergeCells>
  <printOptions gridLines="1"/>
  <pageMargins left="0.25" right="0.25" top="0.75" bottom="0.75" header="0.3" footer="0.3"/>
  <pageSetup scale="6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0"/>
  <sheetViews>
    <sheetView view="pageBreakPreview" zoomScale="80" zoomScaleNormal="100" zoomScaleSheetLayoutView="80" workbookViewId="0">
      <selection activeCell="C14" sqref="C14"/>
    </sheetView>
  </sheetViews>
  <sheetFormatPr defaultColWidth="8.85546875" defaultRowHeight="15.75" x14ac:dyDescent="0.35"/>
  <cols>
    <col min="1" max="1" width="5" style="458" customWidth="1"/>
    <col min="2" max="2" width="17.7109375" style="458" customWidth="1"/>
    <col min="3" max="3" width="18.42578125" style="458" customWidth="1"/>
    <col min="4" max="4" width="18.5703125" style="458" customWidth="1"/>
    <col min="5" max="5" width="37.7109375" style="458" customWidth="1"/>
    <col min="6" max="6" width="24.7109375" style="458" customWidth="1"/>
    <col min="7" max="7" width="15" style="458" customWidth="1"/>
    <col min="8" max="8" width="14.28515625" style="458" customWidth="1"/>
    <col min="9" max="9" width="12.140625" style="458" customWidth="1"/>
    <col min="10" max="16384" width="8.85546875" style="458"/>
  </cols>
  <sheetData>
    <row r="1" spans="1:9" x14ac:dyDescent="0.35">
      <c r="A1" s="67" t="s">
        <v>327</v>
      </c>
      <c r="B1" s="69"/>
      <c r="C1" s="69"/>
      <c r="D1" s="69"/>
      <c r="E1" s="69"/>
      <c r="F1" s="69"/>
      <c r="G1" s="692" t="s">
        <v>94</v>
      </c>
      <c r="H1" s="692"/>
      <c r="I1" s="446"/>
    </row>
    <row r="2" spans="1:9" x14ac:dyDescent="0.35">
      <c r="A2" s="68" t="s">
        <v>124</v>
      </c>
      <c r="B2" s="69"/>
      <c r="C2" s="69"/>
      <c r="D2" s="69"/>
      <c r="E2" s="69"/>
      <c r="F2" s="69"/>
      <c r="G2" s="690" t="str">
        <f>'ფორმა N1'!M2</f>
        <v>23.08.2023-12.09.2023</v>
      </c>
      <c r="H2" s="690"/>
      <c r="I2" s="68"/>
    </row>
    <row r="3" spans="1:9" x14ac:dyDescent="0.35">
      <c r="A3" s="68"/>
      <c r="B3" s="68"/>
      <c r="C3" s="68"/>
      <c r="D3" s="68"/>
      <c r="E3" s="68"/>
      <c r="F3" s="68"/>
      <c r="G3" s="446"/>
      <c r="H3" s="446"/>
      <c r="I3" s="446"/>
    </row>
    <row r="4" spans="1:9" x14ac:dyDescent="0.35">
      <c r="A4" s="69" t="str">
        <f>'ფორმა N2'!A4</f>
        <v>ანგარიშვალდებული პირის დასახელება:</v>
      </c>
      <c r="B4" s="69"/>
      <c r="C4" s="69"/>
      <c r="D4" s="69"/>
      <c r="E4" s="69"/>
      <c r="F4" s="69"/>
      <c r="G4" s="68"/>
      <c r="H4" s="68"/>
      <c r="I4" s="68"/>
    </row>
    <row r="5" spans="1:9" x14ac:dyDescent="0.35">
      <c r="A5" s="72" t="str">
        <f>'ფორმა N1'!D4</f>
        <v>მპგ "ევროპული საქართველო-მოძრაობა თავისუფლებისთვის"</v>
      </c>
      <c r="B5" s="72"/>
      <c r="C5" s="72"/>
      <c r="D5" s="72"/>
      <c r="E5" s="72"/>
      <c r="F5" s="72"/>
      <c r="G5" s="73"/>
      <c r="H5" s="73"/>
      <c r="I5" s="446"/>
    </row>
    <row r="6" spans="1:9" x14ac:dyDescent="0.35">
      <c r="A6" s="69"/>
      <c r="B6" s="69"/>
      <c r="C6" s="69"/>
      <c r="D6" s="69"/>
      <c r="E6" s="69"/>
      <c r="F6" s="69"/>
      <c r="G6" s="68"/>
      <c r="H6" s="68"/>
      <c r="I6" s="68"/>
    </row>
    <row r="7" spans="1:9" x14ac:dyDescent="0.35">
      <c r="A7" s="441"/>
      <c r="B7" s="441"/>
      <c r="C7" s="441"/>
      <c r="D7" s="441"/>
      <c r="E7" s="441"/>
      <c r="F7" s="441"/>
      <c r="G7" s="70"/>
      <c r="H7" s="70"/>
      <c r="I7" s="68"/>
    </row>
    <row r="8" spans="1:9" x14ac:dyDescent="0.35">
      <c r="A8" s="708" t="s">
        <v>64</v>
      </c>
      <c r="B8" s="710" t="s">
        <v>309</v>
      </c>
      <c r="C8" s="712" t="s">
        <v>310</v>
      </c>
      <c r="D8" s="712" t="s">
        <v>209</v>
      </c>
      <c r="E8" s="705" t="s">
        <v>413</v>
      </c>
      <c r="F8" s="706"/>
      <c r="G8" s="707"/>
      <c r="H8" s="705" t="s">
        <v>445</v>
      </c>
      <c r="I8" s="707"/>
    </row>
    <row r="9" spans="1:9" ht="31.5" x14ac:dyDescent="0.35">
      <c r="A9" s="709"/>
      <c r="B9" s="711"/>
      <c r="C9" s="713"/>
      <c r="D9" s="713"/>
      <c r="E9" s="81" t="s">
        <v>442</v>
      </c>
      <c r="F9" s="81" t="s">
        <v>443</v>
      </c>
      <c r="G9" s="81" t="s">
        <v>444</v>
      </c>
      <c r="H9" s="71" t="s">
        <v>446</v>
      </c>
      <c r="I9" s="71" t="s">
        <v>447</v>
      </c>
    </row>
    <row r="10" spans="1:9" s="185" customFormat="1" ht="16.5" customHeight="1" x14ac:dyDescent="0.2">
      <c r="A10" s="613">
        <v>1</v>
      </c>
      <c r="B10" s="614"/>
      <c r="C10" s="397"/>
      <c r="D10" s="615"/>
      <c r="E10" s="616"/>
      <c r="F10" s="397"/>
      <c r="G10" s="616"/>
      <c r="H10" s="465"/>
      <c r="I10" s="465"/>
    </row>
    <row r="11" spans="1:9" ht="14.25" customHeight="1" x14ac:dyDescent="0.35">
      <c r="A11" s="469">
        <v>2</v>
      </c>
      <c r="B11" s="434"/>
      <c r="C11" s="397"/>
      <c r="D11" s="491"/>
      <c r="E11" s="89"/>
      <c r="F11" s="397"/>
      <c r="G11" s="89"/>
      <c r="H11" s="465"/>
      <c r="I11" s="465"/>
    </row>
    <row r="12" spans="1:9" ht="14.25" customHeight="1" x14ac:dyDescent="0.35">
      <c r="A12" s="469">
        <v>3</v>
      </c>
      <c r="B12" s="434"/>
      <c r="C12" s="397"/>
      <c r="D12" s="468"/>
      <c r="E12" s="89"/>
      <c r="F12" s="397"/>
      <c r="G12" s="89"/>
      <c r="H12" s="465"/>
      <c r="I12" s="465"/>
    </row>
    <row r="13" spans="1:9" ht="14.25" customHeight="1" x14ac:dyDescent="0.35">
      <c r="A13" s="469">
        <v>4</v>
      </c>
      <c r="B13" s="461"/>
      <c r="C13" s="397"/>
      <c r="D13" s="461"/>
      <c r="E13" s="89"/>
      <c r="F13" s="462"/>
      <c r="G13" s="89"/>
      <c r="H13" s="466"/>
      <c r="I13" s="466"/>
    </row>
    <row r="14" spans="1:9" ht="14.25" customHeight="1" x14ac:dyDescent="0.35">
      <c r="A14" s="469">
        <v>5</v>
      </c>
      <c r="B14" s="461"/>
      <c r="C14" s="397"/>
      <c r="D14" s="461"/>
      <c r="E14" s="89"/>
      <c r="F14" s="462"/>
      <c r="G14" s="89"/>
      <c r="H14" s="466"/>
      <c r="I14" s="466"/>
    </row>
    <row r="15" spans="1:9" ht="14.25" customHeight="1" x14ac:dyDescent="0.35">
      <c r="A15" s="469">
        <v>6</v>
      </c>
      <c r="B15" s="461"/>
      <c r="C15" s="397"/>
      <c r="D15" s="490"/>
      <c r="E15" s="89"/>
      <c r="F15" s="462"/>
      <c r="G15" s="89"/>
      <c r="H15" s="466"/>
      <c r="I15" s="466"/>
    </row>
    <row r="16" spans="1:9" ht="14.25" customHeight="1" x14ac:dyDescent="0.35">
      <c r="A16" s="469">
        <v>7</v>
      </c>
      <c r="B16" s="461"/>
      <c r="C16" s="397"/>
      <c r="D16" s="461"/>
      <c r="E16" s="89"/>
      <c r="F16" s="462"/>
      <c r="G16" s="89"/>
      <c r="H16" s="435"/>
      <c r="I16" s="435"/>
    </row>
    <row r="17" spans="1:9" ht="14.25" customHeight="1" x14ac:dyDescent="0.35">
      <c r="A17" s="469">
        <v>8</v>
      </c>
      <c r="B17" s="461"/>
      <c r="C17" s="397"/>
      <c r="D17" s="467"/>
      <c r="E17" s="89"/>
      <c r="F17" s="462"/>
      <c r="G17" s="89"/>
      <c r="H17" s="435"/>
      <c r="I17" s="435"/>
    </row>
    <row r="18" spans="1:9" ht="14.25" customHeight="1" x14ac:dyDescent="0.35">
      <c r="A18" s="469">
        <v>9</v>
      </c>
      <c r="B18" s="461"/>
      <c r="C18" s="397"/>
      <c r="D18" s="467"/>
      <c r="E18" s="89"/>
      <c r="F18" s="462"/>
      <c r="G18" s="89"/>
      <c r="H18" s="435"/>
      <c r="I18" s="435"/>
    </row>
    <row r="19" spans="1:9" ht="14.25" customHeight="1" x14ac:dyDescent="0.35">
      <c r="A19" s="469">
        <v>10</v>
      </c>
      <c r="B19" s="483"/>
      <c r="C19" s="484"/>
      <c r="E19" s="484"/>
      <c r="F19" s="484"/>
      <c r="G19" s="484"/>
      <c r="H19" s="485"/>
      <c r="I19" s="485"/>
    </row>
    <row r="20" spans="1:9" ht="15" customHeight="1" x14ac:dyDescent="0.35">
      <c r="A20" s="463"/>
      <c r="B20" s="195"/>
      <c r="C20" s="78"/>
      <c r="D20" s="78"/>
      <c r="E20" s="78"/>
      <c r="F20" s="78"/>
      <c r="G20" s="78"/>
      <c r="H20" s="4"/>
      <c r="I20" s="4"/>
    </row>
    <row r="21" spans="1:9" x14ac:dyDescent="0.35">
      <c r="A21" s="463"/>
      <c r="B21" s="196"/>
      <c r="C21" s="90"/>
      <c r="D21" s="90"/>
      <c r="E21" s="90"/>
      <c r="F21" s="90"/>
      <c r="G21" s="90" t="s">
        <v>313</v>
      </c>
      <c r="H21" s="77">
        <f>SUM(H10:H20)</f>
        <v>0</v>
      </c>
      <c r="I21" s="77">
        <f>SUM(I10:I20)</f>
        <v>0</v>
      </c>
    </row>
    <row r="22" spans="1:9" x14ac:dyDescent="0.35">
      <c r="A22" s="156"/>
      <c r="B22" s="156"/>
      <c r="C22" s="156"/>
      <c r="D22" s="156"/>
      <c r="E22" s="156"/>
      <c r="F22" s="156"/>
      <c r="G22" s="134"/>
      <c r="H22" s="134"/>
      <c r="I22" s="464"/>
    </row>
    <row r="23" spans="1:9" x14ac:dyDescent="0.35">
      <c r="A23" s="704" t="s">
        <v>504</v>
      </c>
      <c r="B23" s="704"/>
      <c r="C23" s="704"/>
      <c r="D23" s="704"/>
      <c r="E23" s="704"/>
      <c r="F23" s="704"/>
      <c r="G23" s="704"/>
      <c r="H23" s="704"/>
      <c r="I23" s="704"/>
    </row>
    <row r="24" spans="1:9" x14ac:dyDescent="0.35">
      <c r="A24" s="442"/>
      <c r="B24" s="134"/>
      <c r="C24" s="134"/>
      <c r="D24" s="134"/>
      <c r="E24" s="134"/>
      <c r="G24" s="134"/>
      <c r="H24" s="134"/>
      <c r="I24" s="464"/>
    </row>
    <row r="25" spans="1:9" x14ac:dyDescent="0.35">
      <c r="A25" s="139" t="s">
        <v>93</v>
      </c>
      <c r="B25" s="134"/>
      <c r="C25" s="134"/>
      <c r="D25" s="134"/>
      <c r="E25" s="134"/>
      <c r="F25" s="134"/>
      <c r="G25" s="134"/>
      <c r="H25" s="134"/>
      <c r="I25" s="464"/>
    </row>
    <row r="26" spans="1:9" x14ac:dyDescent="0.35">
      <c r="A26" s="134"/>
      <c r="B26" s="134"/>
      <c r="C26" s="134"/>
      <c r="D26" s="134"/>
      <c r="E26" s="134"/>
      <c r="F26" s="134"/>
      <c r="G26" s="134"/>
      <c r="H26" s="134"/>
      <c r="I26" s="464"/>
    </row>
    <row r="27" spans="1:9" x14ac:dyDescent="0.35">
      <c r="A27" s="134"/>
      <c r="B27" s="134"/>
      <c r="C27" s="134"/>
      <c r="D27" s="134"/>
      <c r="E27" s="134"/>
      <c r="F27" s="134"/>
      <c r="G27" s="134"/>
      <c r="H27" s="140"/>
      <c r="I27" s="464"/>
    </row>
    <row r="28" spans="1:9" x14ac:dyDescent="0.35">
      <c r="A28" s="139"/>
      <c r="B28" s="139" t="s">
        <v>251</v>
      </c>
      <c r="C28" s="139"/>
      <c r="D28" s="139"/>
      <c r="E28" s="139"/>
      <c r="F28" s="139"/>
      <c r="G28" s="134"/>
      <c r="H28" s="140"/>
      <c r="I28" s="464"/>
    </row>
    <row r="29" spans="1:9" x14ac:dyDescent="0.35">
      <c r="A29" s="134"/>
      <c r="B29" s="134" t="s">
        <v>250</v>
      </c>
      <c r="C29" s="134"/>
      <c r="D29" s="134"/>
      <c r="E29" s="134"/>
      <c r="F29" s="134"/>
      <c r="G29" s="134"/>
      <c r="H29" s="140"/>
      <c r="I29" s="464"/>
    </row>
    <row r="30" spans="1:9" x14ac:dyDescent="0.35">
      <c r="A30" s="440"/>
      <c r="B30" s="440" t="s">
        <v>123</v>
      </c>
      <c r="C30" s="440"/>
      <c r="D30" s="440"/>
      <c r="E30" s="440"/>
      <c r="F30" s="440"/>
      <c r="G30" s="433"/>
      <c r="H30" s="433"/>
      <c r="I30" s="433"/>
    </row>
  </sheetData>
  <mergeCells count="9">
    <mergeCell ref="A23:I23"/>
    <mergeCell ref="G1:H1"/>
    <mergeCell ref="G2:H2"/>
    <mergeCell ref="E8:G8"/>
    <mergeCell ref="H8:I8"/>
    <mergeCell ref="A8:A9"/>
    <mergeCell ref="B8:B9"/>
    <mergeCell ref="C8:C9"/>
    <mergeCell ref="D8:D9"/>
  </mergeCells>
  <printOptions gridLines="1"/>
  <pageMargins left="0.25" right="0.25" top="0.75" bottom="0.75" header="0.3" footer="0.3"/>
  <pageSetup scale="6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6"/>
  <sheetViews>
    <sheetView view="pageBreakPreview" zoomScale="80" zoomScaleNormal="100" zoomScaleSheetLayoutView="80" workbookViewId="0">
      <selection activeCell="M40" sqref="M40"/>
    </sheetView>
  </sheetViews>
  <sheetFormatPr defaultColWidth="9.140625" defaultRowHeight="12.75" x14ac:dyDescent="0.2"/>
  <cols>
    <col min="1" max="1" width="5.42578125" style="158" customWidth="1"/>
    <col min="2" max="2" width="13.140625" style="158" customWidth="1"/>
    <col min="3" max="3" width="15.140625" style="158" customWidth="1"/>
    <col min="4" max="4" width="18" style="158" customWidth="1"/>
    <col min="5" max="5" width="20.5703125" style="158" customWidth="1"/>
    <col min="6" max="6" width="21.28515625" style="158" customWidth="1"/>
    <col min="7" max="7" width="15.140625" style="158" customWidth="1"/>
    <col min="8" max="8" width="15.5703125" style="158" customWidth="1"/>
    <col min="9" max="9" width="13.42578125" style="158" customWidth="1"/>
    <col min="10" max="10" width="0" style="158" hidden="1" customWidth="1"/>
    <col min="11" max="16384" width="9.140625" style="158"/>
  </cols>
  <sheetData>
    <row r="1" spans="1:10" ht="15.75" x14ac:dyDescent="0.35">
      <c r="A1" s="714" t="s">
        <v>503</v>
      </c>
      <c r="B1" s="714"/>
      <c r="C1" s="714"/>
      <c r="D1" s="714"/>
      <c r="E1" s="714"/>
      <c r="F1" s="714"/>
      <c r="G1" s="692" t="s">
        <v>94</v>
      </c>
      <c r="H1" s="692"/>
    </row>
    <row r="2" spans="1:10" ht="15.75" x14ac:dyDescent="0.35">
      <c r="A2" s="68" t="s">
        <v>124</v>
      </c>
      <c r="B2" s="67"/>
      <c r="C2" s="69"/>
      <c r="D2" s="69"/>
      <c r="E2" s="69"/>
      <c r="F2" s="69"/>
      <c r="G2" s="690" t="str">
        <f>'ფორმა N1'!M2</f>
        <v>23.08.2023-12.09.2023</v>
      </c>
      <c r="H2" s="690"/>
    </row>
    <row r="3" spans="1:10" ht="15.75" x14ac:dyDescent="0.35">
      <c r="A3" s="68"/>
      <c r="B3" s="68"/>
      <c r="C3" s="68"/>
      <c r="D3" s="68"/>
      <c r="E3" s="68"/>
      <c r="F3" s="68"/>
      <c r="G3" s="235"/>
      <c r="H3" s="235"/>
    </row>
    <row r="4" spans="1:10" ht="15.75" x14ac:dyDescent="0.35">
      <c r="A4" s="69" t="str">
        <f>'ფორმა N2'!A4</f>
        <v>ანგარიშვალდებული პირის დასახელება:</v>
      </c>
      <c r="B4" s="69"/>
      <c r="C4" s="69"/>
      <c r="D4" s="69"/>
      <c r="E4" s="69"/>
      <c r="F4" s="69"/>
      <c r="G4" s="68"/>
      <c r="H4" s="68"/>
    </row>
    <row r="5" spans="1:10" ht="15.75" x14ac:dyDescent="0.35">
      <c r="A5" s="72" t="str">
        <f>'ფორმა N1'!D4</f>
        <v>მპგ "ევროპული საქართველო-მოძრაობა თავისუფლებისთვის"</v>
      </c>
      <c r="B5" s="72"/>
      <c r="C5" s="72"/>
      <c r="D5" s="72"/>
      <c r="E5" s="72"/>
      <c r="F5" s="72"/>
      <c r="G5" s="73"/>
      <c r="H5" s="73"/>
    </row>
    <row r="6" spans="1:10" ht="15.75" x14ac:dyDescent="0.35">
      <c r="A6" s="69"/>
      <c r="B6" s="69"/>
      <c r="C6" s="69"/>
      <c r="D6" s="69"/>
      <c r="E6" s="69"/>
      <c r="F6" s="69"/>
      <c r="G6" s="68"/>
      <c r="H6" s="68"/>
    </row>
    <row r="7" spans="1:10" ht="15.75" x14ac:dyDescent="0.2">
      <c r="A7" s="231"/>
      <c r="B7" s="231"/>
      <c r="C7" s="231"/>
      <c r="D7" s="231"/>
      <c r="E7" s="231"/>
      <c r="F7" s="231"/>
      <c r="G7" s="70"/>
      <c r="H7" s="70"/>
    </row>
    <row r="8" spans="1:10" ht="31.5" x14ac:dyDescent="0.2">
      <c r="A8" s="81" t="s">
        <v>64</v>
      </c>
      <c r="B8" s="81" t="s">
        <v>309</v>
      </c>
      <c r="C8" s="81" t="s">
        <v>310</v>
      </c>
      <c r="D8" s="81" t="s">
        <v>209</v>
      </c>
      <c r="E8" s="81" t="s">
        <v>315</v>
      </c>
      <c r="F8" s="81" t="s">
        <v>311</v>
      </c>
      <c r="G8" s="71" t="s">
        <v>10</v>
      </c>
      <c r="H8" s="71" t="s">
        <v>9</v>
      </c>
      <c r="J8" s="158" t="s">
        <v>314</v>
      </c>
    </row>
    <row r="9" spans="1:10" ht="15.75" x14ac:dyDescent="0.2">
      <c r="A9" s="89"/>
      <c r="B9" s="89"/>
      <c r="C9" s="89"/>
      <c r="D9" s="89"/>
      <c r="E9" s="89"/>
      <c r="F9" s="89"/>
      <c r="G9" s="4"/>
      <c r="H9" s="4"/>
      <c r="J9" s="158" t="s">
        <v>0</v>
      </c>
    </row>
    <row r="10" spans="1:10" ht="15.75" x14ac:dyDescent="0.2">
      <c r="A10" s="89"/>
      <c r="B10" s="89"/>
      <c r="C10" s="89"/>
      <c r="D10" s="89"/>
      <c r="E10" s="89"/>
      <c r="F10" s="89"/>
      <c r="G10" s="4"/>
      <c r="H10" s="4"/>
    </row>
    <row r="11" spans="1:10" ht="15.75" x14ac:dyDescent="0.2">
      <c r="A11" s="78"/>
      <c r="B11" s="78"/>
      <c r="C11" s="78"/>
      <c r="D11" s="78"/>
      <c r="E11" s="78"/>
      <c r="F11" s="78"/>
      <c r="G11" s="4"/>
      <c r="H11" s="4"/>
    </row>
    <row r="12" spans="1:10" ht="15.75" x14ac:dyDescent="0.2">
      <c r="A12" s="78"/>
      <c r="B12" s="78"/>
      <c r="C12" s="78"/>
      <c r="D12" s="78"/>
      <c r="E12" s="78"/>
      <c r="F12" s="78"/>
      <c r="G12" s="4"/>
      <c r="H12" s="4"/>
    </row>
    <row r="13" spans="1:10" ht="15.75" x14ac:dyDescent="0.2">
      <c r="A13" s="78"/>
      <c r="B13" s="78"/>
      <c r="C13" s="78"/>
      <c r="D13" s="78"/>
      <c r="E13" s="78"/>
      <c r="F13" s="78"/>
      <c r="G13" s="4"/>
      <c r="H13" s="4"/>
    </row>
    <row r="14" spans="1:10" ht="15.75" x14ac:dyDescent="0.2">
      <c r="A14" s="78"/>
      <c r="B14" s="78"/>
      <c r="C14" s="78"/>
      <c r="D14" s="78"/>
      <c r="E14" s="78"/>
      <c r="F14" s="78"/>
      <c r="G14" s="4"/>
      <c r="H14" s="4"/>
    </row>
    <row r="15" spans="1:10" ht="15.75" x14ac:dyDescent="0.2">
      <c r="A15" s="78"/>
      <c r="B15" s="78"/>
      <c r="C15" s="78"/>
      <c r="D15" s="78"/>
      <c r="E15" s="78"/>
      <c r="F15" s="78"/>
      <c r="G15" s="4"/>
      <c r="H15" s="4"/>
    </row>
    <row r="16" spans="1:10" ht="15.75" x14ac:dyDescent="0.2">
      <c r="A16" s="78"/>
      <c r="B16" s="78"/>
      <c r="C16" s="78"/>
      <c r="D16" s="78"/>
      <c r="E16" s="78"/>
      <c r="F16" s="78"/>
      <c r="G16" s="4"/>
      <c r="H16" s="4"/>
    </row>
    <row r="17" spans="1:8" ht="15.75" x14ac:dyDescent="0.2">
      <c r="A17" s="78"/>
      <c r="B17" s="78"/>
      <c r="C17" s="78"/>
      <c r="D17" s="78"/>
      <c r="E17" s="78"/>
      <c r="F17" s="78"/>
      <c r="G17" s="4"/>
      <c r="H17" s="4"/>
    </row>
    <row r="18" spans="1:8" ht="15.75" x14ac:dyDescent="0.2">
      <c r="A18" s="78"/>
      <c r="B18" s="78"/>
      <c r="C18" s="78"/>
      <c r="D18" s="78"/>
      <c r="E18" s="78"/>
      <c r="F18" s="78"/>
      <c r="G18" s="4"/>
      <c r="H18" s="4"/>
    </row>
    <row r="19" spans="1:8" ht="15.75" x14ac:dyDescent="0.2">
      <c r="A19" s="78"/>
      <c r="B19" s="78"/>
      <c r="C19" s="78"/>
      <c r="D19" s="78"/>
      <c r="E19" s="78"/>
      <c r="F19" s="78"/>
      <c r="G19" s="4"/>
      <c r="H19" s="4"/>
    </row>
    <row r="20" spans="1:8" ht="15.75" x14ac:dyDescent="0.2">
      <c r="A20" s="78"/>
      <c r="B20" s="78"/>
      <c r="C20" s="78"/>
      <c r="D20" s="78"/>
      <c r="E20" s="78"/>
      <c r="F20" s="78"/>
      <c r="G20" s="4"/>
      <c r="H20" s="4"/>
    </row>
    <row r="21" spans="1:8" ht="15.75" x14ac:dyDescent="0.2">
      <c r="A21" s="78"/>
      <c r="B21" s="78"/>
      <c r="C21" s="78"/>
      <c r="D21" s="78"/>
      <c r="E21" s="78"/>
      <c r="F21" s="78"/>
      <c r="G21" s="4"/>
      <c r="H21" s="4"/>
    </row>
    <row r="22" spans="1:8" ht="15.75" x14ac:dyDescent="0.2">
      <c r="A22" s="78"/>
      <c r="B22" s="78"/>
      <c r="C22" s="78"/>
      <c r="D22" s="78"/>
      <c r="E22" s="78"/>
      <c r="F22" s="78"/>
      <c r="G22" s="4"/>
      <c r="H22" s="4"/>
    </row>
    <row r="23" spans="1:8" ht="15.75" x14ac:dyDescent="0.2">
      <c r="A23" s="78"/>
      <c r="B23" s="78"/>
      <c r="C23" s="78"/>
      <c r="D23" s="78"/>
      <c r="E23" s="78"/>
      <c r="F23" s="78"/>
      <c r="G23" s="4"/>
      <c r="H23" s="4"/>
    </row>
    <row r="24" spans="1:8" ht="15.75" x14ac:dyDescent="0.2">
      <c r="A24" s="78"/>
      <c r="B24" s="78"/>
      <c r="C24" s="78"/>
      <c r="D24" s="78"/>
      <c r="E24" s="78"/>
      <c r="F24" s="78"/>
      <c r="G24" s="4"/>
      <c r="H24" s="4"/>
    </row>
    <row r="25" spans="1:8" ht="15.75" x14ac:dyDescent="0.2">
      <c r="A25" s="78"/>
      <c r="B25" s="78"/>
      <c r="C25" s="78"/>
      <c r="D25" s="78"/>
      <c r="E25" s="78"/>
      <c r="F25" s="78"/>
      <c r="G25" s="4"/>
      <c r="H25" s="4"/>
    </row>
    <row r="26" spans="1:8" ht="15.75" x14ac:dyDescent="0.2">
      <c r="A26" s="78"/>
      <c r="B26" s="78"/>
      <c r="C26" s="78"/>
      <c r="D26" s="78"/>
      <c r="E26" s="78"/>
      <c r="F26" s="78"/>
      <c r="G26" s="4"/>
      <c r="H26" s="4"/>
    </row>
    <row r="27" spans="1:8" ht="15.75" x14ac:dyDescent="0.2">
      <c r="A27" s="78"/>
      <c r="B27" s="78"/>
      <c r="C27" s="78"/>
      <c r="D27" s="78"/>
      <c r="E27" s="78"/>
      <c r="F27" s="78"/>
      <c r="G27" s="4"/>
      <c r="H27" s="4"/>
    </row>
    <row r="28" spans="1:8" ht="15.75" x14ac:dyDescent="0.2">
      <c r="A28" s="78"/>
      <c r="B28" s="78"/>
      <c r="C28" s="78"/>
      <c r="D28" s="78"/>
      <c r="E28" s="78"/>
      <c r="F28" s="78"/>
      <c r="G28" s="4"/>
      <c r="H28" s="4"/>
    </row>
    <row r="29" spans="1:8" ht="15.75" x14ac:dyDescent="0.2">
      <c r="A29" s="78"/>
      <c r="B29" s="78"/>
      <c r="C29" s="78"/>
      <c r="D29" s="78"/>
      <c r="E29" s="78"/>
      <c r="F29" s="78"/>
      <c r="G29" s="4"/>
      <c r="H29" s="4"/>
    </row>
    <row r="30" spans="1:8" ht="15.75" x14ac:dyDescent="0.2">
      <c r="A30" s="78"/>
      <c r="B30" s="78"/>
      <c r="C30" s="78"/>
      <c r="D30" s="78"/>
      <c r="E30" s="78"/>
      <c r="F30" s="78"/>
      <c r="G30" s="4"/>
      <c r="H30" s="4"/>
    </row>
    <row r="31" spans="1:8" ht="15.75" x14ac:dyDescent="0.2">
      <c r="A31" s="78"/>
      <c r="B31" s="78"/>
      <c r="C31" s="78"/>
      <c r="D31" s="78"/>
      <c r="E31" s="78"/>
      <c r="F31" s="78"/>
      <c r="G31" s="4"/>
      <c r="H31" s="4"/>
    </row>
    <row r="32" spans="1:8" ht="15.75" x14ac:dyDescent="0.2">
      <c r="A32" s="78"/>
      <c r="B32" s="78"/>
      <c r="C32" s="78"/>
      <c r="D32" s="78"/>
      <c r="E32" s="78"/>
      <c r="F32" s="78"/>
      <c r="G32" s="4"/>
      <c r="H32" s="4"/>
    </row>
    <row r="33" spans="1:9" ht="15.75" x14ac:dyDescent="0.2">
      <c r="A33" s="78"/>
      <c r="B33" s="78"/>
      <c r="C33" s="78"/>
      <c r="D33" s="78"/>
      <c r="E33" s="78"/>
      <c r="F33" s="78"/>
      <c r="G33" s="4"/>
      <c r="H33" s="4"/>
    </row>
    <row r="34" spans="1:9" ht="15.75" x14ac:dyDescent="0.35">
      <c r="A34" s="78"/>
      <c r="B34" s="90"/>
      <c r="C34" s="90"/>
      <c r="D34" s="90"/>
      <c r="E34" s="90"/>
      <c r="F34" s="90" t="s">
        <v>313</v>
      </c>
      <c r="G34" s="77">
        <f>SUM(G9:G33)</f>
        <v>0</v>
      </c>
      <c r="H34" s="77">
        <f>SUM(H9:H33)</f>
        <v>0</v>
      </c>
    </row>
    <row r="35" spans="1:9" ht="15.75" x14ac:dyDescent="0.35">
      <c r="A35" s="156"/>
      <c r="B35" s="156"/>
      <c r="C35" s="156"/>
      <c r="D35" s="156"/>
      <c r="E35" s="156"/>
      <c r="F35" s="156"/>
      <c r="G35" s="156"/>
      <c r="H35" s="134"/>
      <c r="I35" s="134"/>
    </row>
    <row r="36" spans="1:9" ht="15.75" x14ac:dyDescent="0.35">
      <c r="A36" s="715" t="s">
        <v>461</v>
      </c>
      <c r="B36" s="715"/>
      <c r="C36" s="715"/>
      <c r="D36" s="715"/>
      <c r="E36" s="715"/>
      <c r="F36" s="715"/>
      <c r="G36" s="715"/>
      <c r="H36" s="715"/>
      <c r="I36" s="134"/>
    </row>
    <row r="37" spans="1:9" ht="15.75" x14ac:dyDescent="0.35">
      <c r="A37" s="232"/>
      <c r="B37" s="232"/>
      <c r="C37" s="156"/>
      <c r="D37" s="156"/>
      <c r="E37" s="156"/>
      <c r="F37" s="156"/>
      <c r="G37" s="156"/>
      <c r="H37" s="134"/>
      <c r="I37" s="134"/>
    </row>
    <row r="38" spans="1:9" ht="15.75" x14ac:dyDescent="0.35">
      <c r="A38" s="232"/>
      <c r="B38" s="232"/>
      <c r="C38" s="134"/>
      <c r="D38" s="134"/>
      <c r="E38" s="134"/>
      <c r="F38" s="134"/>
      <c r="G38" s="134"/>
      <c r="H38" s="134"/>
      <c r="I38" s="134"/>
    </row>
    <row r="39" spans="1:9" ht="15.75" x14ac:dyDescent="0.35">
      <c r="A39" s="232"/>
      <c r="B39" s="232"/>
      <c r="C39" s="134"/>
      <c r="D39" s="134"/>
      <c r="E39" s="134"/>
      <c r="F39" s="134"/>
      <c r="G39" s="134"/>
      <c r="H39" s="134"/>
      <c r="I39" s="134"/>
    </row>
    <row r="40" spans="1:9" x14ac:dyDescent="0.2">
      <c r="A40" s="279"/>
      <c r="B40" s="279"/>
      <c r="C40" s="279"/>
      <c r="D40" s="279"/>
      <c r="E40" s="279"/>
      <c r="F40" s="279"/>
      <c r="G40" s="279"/>
      <c r="H40" s="279"/>
      <c r="I40" s="279"/>
    </row>
    <row r="41" spans="1:9" ht="15.75" x14ac:dyDescent="0.35">
      <c r="A41" s="139" t="s">
        <v>93</v>
      </c>
      <c r="B41" s="139"/>
      <c r="C41" s="134"/>
      <c r="D41" s="134"/>
      <c r="E41" s="134"/>
      <c r="F41" s="134"/>
      <c r="G41" s="134"/>
      <c r="H41" s="134"/>
      <c r="I41" s="134"/>
    </row>
    <row r="42" spans="1:9" ht="15.75" x14ac:dyDescent="0.35">
      <c r="A42" s="134"/>
      <c r="B42" s="134"/>
      <c r="C42" s="134"/>
      <c r="D42" s="134"/>
      <c r="E42" s="134"/>
      <c r="F42" s="134"/>
      <c r="G42" s="134"/>
      <c r="H42" s="134"/>
      <c r="I42" s="134"/>
    </row>
    <row r="43" spans="1:9" ht="15.75" x14ac:dyDescent="0.35">
      <c r="A43" s="134"/>
      <c r="B43" s="134"/>
      <c r="C43" s="134"/>
      <c r="D43" s="134"/>
      <c r="E43" s="134"/>
      <c r="F43" s="134"/>
      <c r="G43" s="134"/>
      <c r="H43" s="134"/>
      <c r="I43" s="140"/>
    </row>
    <row r="44" spans="1:9" ht="15.75" x14ac:dyDescent="0.35">
      <c r="A44" s="139"/>
      <c r="B44" s="139"/>
      <c r="C44" s="139" t="s">
        <v>370</v>
      </c>
      <c r="D44" s="139"/>
      <c r="E44" s="156"/>
      <c r="F44" s="139"/>
      <c r="G44" s="139"/>
      <c r="H44" s="134"/>
      <c r="I44" s="140"/>
    </row>
    <row r="45" spans="1:9" ht="15.75" x14ac:dyDescent="0.35">
      <c r="A45" s="134"/>
      <c r="B45" s="134"/>
      <c r="C45" s="134" t="s">
        <v>250</v>
      </c>
      <c r="D45" s="134"/>
      <c r="E45" s="134"/>
      <c r="F45" s="134"/>
      <c r="G45" s="134"/>
      <c r="H45" s="134"/>
      <c r="I45" s="140"/>
    </row>
    <row r="46" spans="1:9" x14ac:dyDescent="0.2">
      <c r="A46" s="141"/>
      <c r="B46" s="141"/>
      <c r="C46" s="141" t="s">
        <v>123</v>
      </c>
      <c r="D46" s="141"/>
      <c r="E46" s="141"/>
      <c r="F46" s="141"/>
      <c r="G46" s="141"/>
    </row>
  </sheetData>
  <mergeCells count="4">
    <mergeCell ref="G1:H1"/>
    <mergeCell ref="G2:H2"/>
    <mergeCell ref="A1:F1"/>
    <mergeCell ref="A36:H36"/>
  </mergeCells>
  <printOptions gridLines="1"/>
  <pageMargins left="0.25" right="0.25" top="0.75" bottom="0.75" header="0.3" footer="0.3"/>
  <pageSetup scale="8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L37"/>
  <sheetViews>
    <sheetView view="pageBreakPreview" zoomScaleSheetLayoutView="100" workbookViewId="0">
      <selection activeCell="H20" sqref="H20"/>
    </sheetView>
  </sheetViews>
  <sheetFormatPr defaultColWidth="9.140625" defaultRowHeight="15.75" x14ac:dyDescent="0.35"/>
  <cols>
    <col min="1" max="1" width="5.42578125" style="433" customWidth="1"/>
    <col min="2" max="2" width="27.5703125" style="433" customWidth="1"/>
    <col min="3" max="3" width="36.5703125" style="433" customWidth="1"/>
    <col min="4" max="4" width="16.85546875" style="433" customWidth="1"/>
    <col min="5" max="5" width="18.85546875" style="433" customWidth="1"/>
    <col min="6" max="6" width="28.85546875" style="433" customWidth="1"/>
    <col min="7" max="7" width="13.7109375" style="433" customWidth="1"/>
    <col min="8" max="8" width="19.42578125" style="433" bestFit="1" customWidth="1"/>
    <col min="9" max="9" width="18.5703125" style="433" bestFit="1" customWidth="1"/>
    <col min="10" max="10" width="16.7109375" style="433" customWidth="1"/>
    <col min="11" max="11" width="17.7109375" style="433" customWidth="1"/>
    <col min="12" max="12" width="12.85546875" style="433" customWidth="1"/>
    <col min="13" max="16384" width="9.140625" style="433"/>
  </cols>
  <sheetData>
    <row r="2" spans="1:12" x14ac:dyDescent="0.35">
      <c r="A2" s="719" t="s">
        <v>414</v>
      </c>
      <c r="B2" s="719"/>
      <c r="C2" s="719"/>
      <c r="D2" s="719"/>
      <c r="E2" s="444"/>
      <c r="F2" s="69"/>
      <c r="G2" s="69"/>
      <c r="H2" s="69"/>
      <c r="I2" s="69"/>
      <c r="J2" s="446"/>
      <c r="K2" s="445"/>
      <c r="L2" s="445" t="s">
        <v>94</v>
      </c>
    </row>
    <row r="3" spans="1:12" x14ac:dyDescent="0.35">
      <c r="A3" s="68" t="s">
        <v>124</v>
      </c>
      <c r="B3" s="67"/>
      <c r="C3" s="69"/>
      <c r="D3" s="69"/>
      <c r="E3" s="69"/>
      <c r="F3" s="69"/>
      <c r="G3" s="69"/>
      <c r="H3" s="69"/>
      <c r="I3" s="69"/>
      <c r="J3" s="446"/>
      <c r="K3" s="690" t="str">
        <f>'ფორმა N1'!M2</f>
        <v>23.08.2023-12.09.2023</v>
      </c>
      <c r="L3" s="690"/>
    </row>
    <row r="4" spans="1:12" x14ac:dyDescent="0.35">
      <c r="A4" s="68"/>
      <c r="B4" s="68"/>
      <c r="C4" s="67"/>
      <c r="D4" s="67"/>
      <c r="E4" s="67"/>
      <c r="F4" s="67"/>
      <c r="G4" s="67"/>
      <c r="H4" s="67"/>
      <c r="I4" s="67"/>
      <c r="J4" s="446"/>
      <c r="K4" s="446"/>
      <c r="L4" s="446"/>
    </row>
    <row r="5" spans="1:12" x14ac:dyDescent="0.35">
      <c r="A5" s="69" t="s">
        <v>254</v>
      </c>
      <c r="B5" s="69"/>
      <c r="C5" s="69"/>
      <c r="D5" s="69"/>
      <c r="E5" s="69"/>
      <c r="F5" s="69"/>
      <c r="G5" s="69"/>
      <c r="H5" s="69"/>
      <c r="I5" s="69"/>
      <c r="J5" s="68"/>
      <c r="K5" s="68"/>
      <c r="L5" s="68"/>
    </row>
    <row r="6" spans="1:12" x14ac:dyDescent="0.35">
      <c r="A6" s="72" t="str">
        <f>'ფორმა N1'!D4</f>
        <v>მპგ "ევროპული საქართველო-მოძრაობა თავისუფლებისთვის"</v>
      </c>
      <c r="B6" s="72"/>
      <c r="C6" s="72"/>
      <c r="D6" s="72"/>
      <c r="E6" s="72"/>
      <c r="F6" s="72"/>
      <c r="G6" s="72"/>
      <c r="H6" s="72"/>
      <c r="I6" s="72"/>
      <c r="J6" s="73"/>
      <c r="K6" s="73"/>
    </row>
    <row r="7" spans="1:12" x14ac:dyDescent="0.35">
      <c r="A7" s="69"/>
      <c r="B7" s="69"/>
      <c r="C7" s="69"/>
      <c r="D7" s="69"/>
      <c r="E7" s="69"/>
      <c r="F7" s="69"/>
      <c r="G7" s="69"/>
      <c r="H7" s="69"/>
      <c r="I7" s="69"/>
      <c r="J7" s="68"/>
      <c r="K7" s="68"/>
      <c r="L7" s="68"/>
    </row>
    <row r="8" spans="1:12" x14ac:dyDescent="0.35">
      <c r="A8" s="441"/>
      <c r="B8" s="441"/>
      <c r="C8" s="441"/>
      <c r="D8" s="441"/>
      <c r="E8" s="441"/>
      <c r="F8" s="441"/>
      <c r="G8" s="441"/>
      <c r="H8" s="441"/>
      <c r="I8" s="441"/>
      <c r="J8" s="70"/>
      <c r="K8" s="70"/>
      <c r="L8" s="70"/>
    </row>
    <row r="9" spans="1:12" ht="47.25" x14ac:dyDescent="0.35">
      <c r="A9" s="81" t="s">
        <v>64</v>
      </c>
      <c r="B9" s="81" t="s">
        <v>390</v>
      </c>
      <c r="C9" s="81" t="s">
        <v>391</v>
      </c>
      <c r="D9" s="81" t="s">
        <v>392</v>
      </c>
      <c r="E9" s="81" t="s">
        <v>393</v>
      </c>
      <c r="F9" s="81" t="s">
        <v>394</v>
      </c>
      <c r="G9" s="81" t="s">
        <v>395</v>
      </c>
      <c r="H9" s="81" t="s">
        <v>416</v>
      </c>
      <c r="I9" s="81" t="s">
        <v>396</v>
      </c>
      <c r="J9" s="81" t="s">
        <v>397</v>
      </c>
      <c r="K9" s="81" t="s">
        <v>398</v>
      </c>
      <c r="L9" s="81" t="s">
        <v>293</v>
      </c>
    </row>
    <row r="10" spans="1:12" s="574" customFormat="1" ht="13.5" customHeight="1" x14ac:dyDescent="0.35">
      <c r="A10" s="569">
        <v>1</v>
      </c>
      <c r="B10" s="570"/>
      <c r="C10" s="571"/>
      <c r="D10" s="572"/>
      <c r="E10" s="89"/>
      <c r="F10" s="569"/>
      <c r="G10" s="569"/>
      <c r="H10" s="368"/>
      <c r="I10" s="517"/>
      <c r="J10" s="569"/>
      <c r="K10" s="573"/>
      <c r="L10" s="569"/>
    </row>
    <row r="11" spans="1:12" s="574" customFormat="1" ht="13.5" customHeight="1" x14ac:dyDescent="0.35">
      <c r="A11" s="569">
        <v>2</v>
      </c>
      <c r="B11" s="570"/>
      <c r="C11" s="570"/>
      <c r="D11" s="575"/>
      <c r="E11" s="89"/>
      <c r="F11" s="569"/>
      <c r="G11" s="569"/>
      <c r="H11" s="368"/>
      <c r="I11" s="517"/>
      <c r="J11" s="569"/>
      <c r="K11" s="573"/>
      <c r="L11" s="569"/>
    </row>
    <row r="12" spans="1:12" s="574" customFormat="1" ht="13.5" customHeight="1" x14ac:dyDescent="0.35">
      <c r="A12" s="569">
        <v>3</v>
      </c>
      <c r="B12" s="570"/>
      <c r="C12" s="570"/>
      <c r="D12" s="576"/>
      <c r="E12" s="89"/>
      <c r="F12" s="569"/>
      <c r="G12" s="569"/>
      <c r="H12" s="368"/>
      <c r="I12" s="577"/>
      <c r="J12" s="569"/>
      <c r="K12" s="573"/>
      <c r="L12" s="569"/>
    </row>
    <row r="13" spans="1:12" s="574" customFormat="1" ht="13.5" customHeight="1" x14ac:dyDescent="0.35">
      <c r="A13" s="569">
        <v>4</v>
      </c>
      <c r="B13" s="570"/>
      <c r="C13" s="570"/>
      <c r="D13" s="575"/>
      <c r="E13" s="89"/>
      <c r="F13" s="569"/>
      <c r="G13" s="569"/>
      <c r="H13" s="368"/>
      <c r="I13" s="577"/>
      <c r="J13" s="569"/>
      <c r="K13" s="573"/>
      <c r="L13" s="569"/>
    </row>
    <row r="14" spans="1:12" s="574" customFormat="1" ht="13.5" customHeight="1" x14ac:dyDescent="0.35">
      <c r="A14" s="569">
        <v>5</v>
      </c>
      <c r="B14" s="570"/>
      <c r="C14" s="570"/>
      <c r="D14" s="576"/>
      <c r="E14" s="89"/>
      <c r="F14" s="569"/>
      <c r="G14" s="569"/>
      <c r="H14" s="368"/>
      <c r="I14" s="577"/>
      <c r="J14" s="569"/>
      <c r="K14" s="573"/>
      <c r="L14" s="569"/>
    </row>
    <row r="15" spans="1:12" s="574" customFormat="1" ht="13.5" customHeight="1" x14ac:dyDescent="0.35">
      <c r="A15" s="569">
        <v>6</v>
      </c>
      <c r="B15" s="570"/>
      <c r="C15" s="571"/>
      <c r="D15" s="572"/>
      <c r="E15" s="89"/>
      <c r="F15" s="569"/>
      <c r="G15" s="569"/>
      <c r="H15" s="368"/>
      <c r="I15" s="517"/>
      <c r="J15" s="569"/>
      <c r="K15" s="573"/>
      <c r="L15" s="569"/>
    </row>
    <row r="16" spans="1:12" s="574" customFormat="1" ht="13.5" customHeight="1" x14ac:dyDescent="0.35">
      <c r="A16" s="569">
        <v>7</v>
      </c>
      <c r="B16" s="570"/>
      <c r="C16" s="570"/>
      <c r="D16" s="576"/>
      <c r="E16" s="89"/>
      <c r="F16" s="569"/>
      <c r="G16" s="569"/>
      <c r="H16" s="368"/>
      <c r="I16" s="517"/>
      <c r="J16" s="569"/>
      <c r="K16" s="573"/>
      <c r="L16" s="569"/>
    </row>
    <row r="17" spans="1:12" s="574" customFormat="1" ht="13.5" customHeight="1" x14ac:dyDescent="0.35">
      <c r="A17" s="569">
        <v>8</v>
      </c>
      <c r="B17" s="570"/>
      <c r="C17" s="571"/>
      <c r="D17" s="572"/>
      <c r="E17" s="89"/>
      <c r="F17" s="569"/>
      <c r="G17" s="569"/>
      <c r="H17" s="368"/>
      <c r="I17" s="517"/>
      <c r="J17" s="569"/>
      <c r="K17" s="573"/>
      <c r="L17" s="569"/>
    </row>
    <row r="18" spans="1:12" s="574" customFormat="1" ht="13.5" customHeight="1" x14ac:dyDescent="0.35">
      <c r="A18" s="569">
        <v>9</v>
      </c>
      <c r="B18" s="570"/>
      <c r="C18" s="570"/>
      <c r="D18" s="576"/>
      <c r="E18" s="89"/>
      <c r="F18" s="569"/>
      <c r="G18" s="569"/>
      <c r="H18" s="368"/>
      <c r="I18" s="517"/>
      <c r="J18" s="569"/>
      <c r="K18" s="573"/>
      <c r="L18" s="569"/>
    </row>
    <row r="19" spans="1:12" s="574" customFormat="1" ht="13.5" customHeight="1" x14ac:dyDescent="0.35">
      <c r="A19" s="569">
        <v>10</v>
      </c>
      <c r="B19" s="570"/>
      <c r="C19" s="570"/>
      <c r="D19" s="576"/>
      <c r="E19" s="89"/>
      <c r="F19" s="569"/>
      <c r="G19" s="569"/>
      <c r="H19" s="368"/>
      <c r="I19" s="517"/>
      <c r="J19" s="569"/>
      <c r="K19" s="573"/>
      <c r="L19" s="569"/>
    </row>
    <row r="20" spans="1:12" s="574" customFormat="1" ht="13.5" customHeight="1" x14ac:dyDescent="0.35">
      <c r="A20" s="569">
        <v>11</v>
      </c>
      <c r="B20" s="570"/>
      <c r="C20" s="571"/>
      <c r="D20" s="572"/>
      <c r="E20" s="89"/>
      <c r="F20" s="569"/>
      <c r="G20" s="569"/>
      <c r="H20" s="368"/>
      <c r="I20" s="517"/>
      <c r="J20" s="569"/>
      <c r="K20" s="573"/>
      <c r="L20" s="569"/>
    </row>
    <row r="21" spans="1:12" s="574" customFormat="1" ht="13.5" customHeight="1" x14ac:dyDescent="0.35">
      <c r="A21" s="569">
        <v>12</v>
      </c>
      <c r="B21" s="570"/>
      <c r="C21" s="570"/>
      <c r="D21" s="575"/>
      <c r="E21" s="89"/>
      <c r="F21" s="569"/>
      <c r="G21" s="569"/>
      <c r="H21" s="368"/>
      <c r="I21" s="517"/>
      <c r="J21" s="569"/>
      <c r="K21" s="573"/>
      <c r="L21" s="569"/>
    </row>
    <row r="22" spans="1:12" s="574" customFormat="1" ht="13.5" customHeight="1" x14ac:dyDescent="0.35">
      <c r="A22" s="569">
        <v>13</v>
      </c>
      <c r="B22" s="570"/>
      <c r="C22" s="571"/>
      <c r="D22" s="572"/>
      <c r="E22" s="89"/>
      <c r="F22" s="569"/>
      <c r="G22" s="569"/>
      <c r="H22" s="368"/>
      <c r="I22" s="517"/>
      <c r="J22" s="569"/>
      <c r="K22" s="573"/>
      <c r="L22" s="569"/>
    </row>
    <row r="23" spans="1:12" s="574" customFormat="1" ht="13.5" customHeight="1" x14ac:dyDescent="0.35">
      <c r="A23" s="569">
        <v>14</v>
      </c>
      <c r="B23" s="570"/>
      <c r="C23" s="570"/>
      <c r="D23" s="576"/>
      <c r="E23" s="89"/>
      <c r="F23" s="569"/>
      <c r="G23" s="569"/>
      <c r="H23" s="368"/>
      <c r="I23" s="517"/>
      <c r="J23" s="569"/>
      <c r="K23" s="573"/>
      <c r="L23" s="569"/>
    </row>
    <row r="24" spans="1:12" s="574" customFormat="1" ht="13.5" customHeight="1" x14ac:dyDescent="0.35">
      <c r="A24" s="569">
        <v>15</v>
      </c>
      <c r="B24" s="570"/>
      <c r="C24" s="571"/>
      <c r="D24" s="572"/>
      <c r="E24" s="89"/>
      <c r="F24" s="569"/>
      <c r="G24" s="569"/>
      <c r="H24" s="368"/>
      <c r="I24" s="517"/>
      <c r="J24" s="569"/>
      <c r="K24" s="573"/>
      <c r="L24" s="569"/>
    </row>
    <row r="25" spans="1:12" x14ac:dyDescent="0.35">
      <c r="A25" s="518"/>
      <c r="B25" s="431"/>
      <c r="C25" s="523"/>
      <c r="D25" s="523"/>
      <c r="E25" s="523"/>
      <c r="F25" s="523"/>
      <c r="G25" s="523"/>
      <c r="H25" s="523"/>
      <c r="I25" s="523"/>
      <c r="J25" s="524"/>
      <c r="K25" s="524"/>
      <c r="L25" s="523"/>
    </row>
    <row r="26" spans="1:12" x14ac:dyDescent="0.35">
      <c r="A26" s="78" t="s">
        <v>256</v>
      </c>
      <c r="B26" s="431"/>
      <c r="C26" s="78"/>
      <c r="D26" s="78"/>
      <c r="E26" s="78"/>
      <c r="F26" s="78"/>
      <c r="G26" s="78"/>
      <c r="H26" s="78"/>
      <c r="I26" s="78"/>
      <c r="J26" s="4"/>
      <c r="K26" s="31">
        <f>SUM(K10:K24)</f>
        <v>0</v>
      </c>
      <c r="L26" s="78"/>
    </row>
    <row r="27" spans="1:12" x14ac:dyDescent="0.35">
      <c r="A27" s="226"/>
      <c r="B27" s="226"/>
      <c r="C27" s="226"/>
      <c r="D27" s="226"/>
      <c r="E27" s="226"/>
      <c r="F27" s="226"/>
      <c r="G27" s="226"/>
      <c r="H27" s="226"/>
      <c r="I27" s="226"/>
      <c r="J27" s="226"/>
      <c r="K27" s="140"/>
      <c r="L27" s="464"/>
    </row>
    <row r="28" spans="1:12" ht="30.75" customHeight="1" x14ac:dyDescent="0.35">
      <c r="A28" s="724" t="s">
        <v>502</v>
      </c>
      <c r="B28" s="724"/>
      <c r="C28" s="724"/>
      <c r="D28" s="724"/>
      <c r="E28" s="724"/>
      <c r="F28" s="724"/>
      <c r="G28" s="724"/>
      <c r="H28" s="724"/>
      <c r="I28" s="724"/>
      <c r="J28" s="724"/>
      <c r="K28" s="724"/>
      <c r="L28" s="724"/>
    </row>
    <row r="29" spans="1:12" x14ac:dyDescent="0.35">
      <c r="A29" s="716" t="s">
        <v>462</v>
      </c>
      <c r="B29" s="716"/>
      <c r="C29" s="716"/>
      <c r="D29" s="716"/>
      <c r="E29" s="716"/>
      <c r="F29" s="716"/>
      <c r="G29" s="716"/>
      <c r="H29" s="716"/>
      <c r="I29" s="716"/>
      <c r="J29" s="716"/>
      <c r="K29" s="716"/>
      <c r="L29" s="716"/>
    </row>
    <row r="30" spans="1:12" x14ac:dyDescent="0.35">
      <c r="A30" s="716" t="s">
        <v>482</v>
      </c>
      <c r="B30" s="716"/>
      <c r="C30" s="716"/>
      <c r="D30" s="716"/>
      <c r="E30" s="716"/>
      <c r="F30" s="716"/>
      <c r="G30" s="716"/>
      <c r="H30" s="716"/>
      <c r="I30" s="716"/>
      <c r="J30" s="716"/>
      <c r="K30" s="716"/>
      <c r="L30" s="716"/>
    </row>
    <row r="31" spans="1:12" x14ac:dyDescent="0.35">
      <c r="A31" s="716" t="s">
        <v>463</v>
      </c>
      <c r="B31" s="716"/>
      <c r="C31" s="716"/>
      <c r="D31" s="716"/>
      <c r="E31" s="716"/>
      <c r="F31" s="716"/>
      <c r="G31" s="716"/>
      <c r="H31" s="716"/>
      <c r="I31" s="716"/>
      <c r="J31" s="716"/>
      <c r="K31" s="716"/>
      <c r="L31" s="716"/>
    </row>
    <row r="32" spans="1:12" ht="33.75" customHeight="1" x14ac:dyDescent="0.35">
      <c r="A32" s="717" t="s">
        <v>464</v>
      </c>
      <c r="B32" s="717"/>
      <c r="C32" s="717"/>
      <c r="D32" s="717"/>
      <c r="E32" s="717"/>
      <c r="F32" s="717"/>
      <c r="G32" s="717"/>
      <c r="H32" s="717"/>
      <c r="I32" s="717"/>
      <c r="J32" s="717"/>
      <c r="K32" s="717"/>
      <c r="L32" s="717"/>
    </row>
    <row r="33" spans="1:11" x14ac:dyDescent="0.35">
      <c r="A33" s="720" t="s">
        <v>93</v>
      </c>
      <c r="B33" s="720"/>
      <c r="C33" s="316"/>
      <c r="D33" s="317"/>
      <c r="E33" s="317"/>
      <c r="F33" s="316"/>
      <c r="G33" s="316"/>
      <c r="H33" s="316"/>
      <c r="I33" s="316"/>
      <c r="J33" s="316"/>
      <c r="K33" s="134"/>
    </row>
    <row r="34" spans="1:11" x14ac:dyDescent="0.35">
      <c r="A34" s="316"/>
      <c r="B34" s="317"/>
      <c r="C34" s="316"/>
      <c r="D34" s="317"/>
      <c r="E34" s="317"/>
      <c r="F34" s="316"/>
      <c r="G34" s="316"/>
      <c r="H34" s="316"/>
      <c r="I34" s="316"/>
      <c r="J34" s="318"/>
      <c r="K34" s="134"/>
    </row>
    <row r="35" spans="1:11" ht="15" customHeight="1" x14ac:dyDescent="0.35">
      <c r="A35" s="316"/>
      <c r="B35" s="317"/>
      <c r="C35" s="721" t="s">
        <v>248</v>
      </c>
      <c r="D35" s="721"/>
      <c r="E35" s="443"/>
      <c r="F35" s="319"/>
      <c r="G35" s="722" t="s">
        <v>400</v>
      </c>
      <c r="H35" s="722"/>
      <c r="I35" s="722"/>
      <c r="J35" s="320"/>
      <c r="K35" s="134"/>
    </row>
    <row r="36" spans="1:11" x14ac:dyDescent="0.35">
      <c r="A36" s="316"/>
      <c r="B36" s="317"/>
      <c r="C36" s="316"/>
      <c r="D36" s="317"/>
      <c r="E36" s="317"/>
      <c r="F36" s="316"/>
      <c r="G36" s="723"/>
      <c r="H36" s="723"/>
      <c r="I36" s="723"/>
      <c r="J36" s="320"/>
      <c r="K36" s="134"/>
    </row>
    <row r="37" spans="1:11" x14ac:dyDescent="0.35">
      <c r="A37" s="316"/>
      <c r="B37" s="317"/>
      <c r="C37" s="718" t="s">
        <v>123</v>
      </c>
      <c r="D37" s="718"/>
      <c r="E37" s="443"/>
      <c r="F37" s="319"/>
      <c r="G37" s="316"/>
      <c r="H37" s="316"/>
      <c r="I37" s="316"/>
      <c r="J37" s="316"/>
      <c r="K37" s="134"/>
    </row>
  </sheetData>
  <autoFilter ref="A9:L24"/>
  <mergeCells count="11">
    <mergeCell ref="A31:L31"/>
    <mergeCell ref="A32:L32"/>
    <mergeCell ref="C37:D37"/>
    <mergeCell ref="A2:D2"/>
    <mergeCell ref="K3:L3"/>
    <mergeCell ref="A33:B33"/>
    <mergeCell ref="C35:D35"/>
    <mergeCell ref="G35:I36"/>
    <mergeCell ref="A28:L28"/>
    <mergeCell ref="A29:L29"/>
    <mergeCell ref="A30:L30"/>
  </mergeCells>
  <dataValidations disablePrompts="1" count="1">
    <dataValidation type="list" allowBlank="1" showInputMessage="1" showErrorMessage="1" sqref="B25:B26">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23</vt:i4>
      </vt:variant>
    </vt:vector>
  </HeadingPairs>
  <TitlesOfParts>
    <vt:vector size="48"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'ფორმა N9.1'!Print_Area</vt:lpstr>
      <vt:lpstr>'შემაჯამებელი ფორმა'!Print_Area</vt:lpstr>
    </vt:vector>
  </TitlesOfParts>
  <Company>ccg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2023-08-24T08:13:22Z</cp:lastPrinted>
  <dcterms:created xsi:type="dcterms:W3CDTF">2011-12-27T13:20:18Z</dcterms:created>
  <dcterms:modified xsi:type="dcterms:W3CDTF">2023-09-23T08:58:49Z</dcterms:modified>
</cp:coreProperties>
</file>